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29040" windowHeight="15840" firstSheet="1" activeTab="3"/>
  </bookViews>
  <sheets>
    <sheet name="Расходы РзПр 2023 г." sheetId="1" state="hidden" r:id="rId1"/>
    <sheet name="Доходы 2024 г." sheetId="7" r:id="rId2"/>
    <sheet name="Расходы РзПр 2024 г" sheetId="5" r:id="rId3"/>
    <sheet name="Расходы МП 2024 г." sheetId="6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0" i="7"/>
  <c r="C30"/>
  <c r="G30" s="1"/>
  <c r="C21"/>
  <c r="G21" s="1"/>
  <c r="C12"/>
  <c r="C3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29"/>
  <c r="G28"/>
  <c r="G27"/>
  <c r="G26"/>
  <c r="G25"/>
  <c r="G24"/>
  <c r="G23"/>
  <c r="G22"/>
  <c r="G20"/>
  <c r="G19"/>
  <c r="G18"/>
  <c r="G17"/>
  <c r="G16"/>
  <c r="G15"/>
  <c r="G14"/>
  <c r="G13"/>
  <c r="G11"/>
  <c r="G10"/>
  <c r="G9"/>
  <c r="G8"/>
  <c r="F21" i="6"/>
  <c r="E21"/>
  <c r="F24"/>
  <c r="F23"/>
  <c r="F22"/>
  <c r="F20"/>
  <c r="F19"/>
  <c r="F18"/>
  <c r="F17"/>
  <c r="F16"/>
  <c r="F15"/>
  <c r="F14"/>
  <c r="F13"/>
  <c r="F12"/>
  <c r="F11"/>
  <c r="F10"/>
  <c r="F9"/>
  <c r="F8"/>
  <c r="D7"/>
  <c r="C7"/>
  <c r="B7"/>
  <c r="B6" s="1"/>
  <c r="F6" s="1"/>
  <c r="C48" i="5"/>
  <c r="C46"/>
  <c r="G46" s="1"/>
  <c r="C44"/>
  <c r="C42"/>
  <c r="G42" s="1"/>
  <c r="C38"/>
  <c r="G38" s="1"/>
  <c r="C35"/>
  <c r="G35" s="1"/>
  <c r="C29"/>
  <c r="C27"/>
  <c r="G27" s="1"/>
  <c r="C16"/>
  <c r="C14"/>
  <c r="C22"/>
  <c r="G22" s="1"/>
  <c r="C18"/>
  <c r="G18" s="1"/>
  <c r="C7"/>
  <c r="G7" s="1"/>
  <c r="G50"/>
  <c r="G49"/>
  <c r="G48"/>
  <c r="G47"/>
  <c r="G45"/>
  <c r="G44"/>
  <c r="G43"/>
  <c r="G41"/>
  <c r="G40"/>
  <c r="G39"/>
  <c r="G37"/>
  <c r="G36"/>
  <c r="G34"/>
  <c r="G33"/>
  <c r="G32"/>
  <c r="G31"/>
  <c r="G30"/>
  <c r="G29"/>
  <c r="G28"/>
  <c r="G26"/>
  <c r="G25"/>
  <c r="G24"/>
  <c r="G23"/>
  <c r="G21"/>
  <c r="G20"/>
  <c r="G19"/>
  <c r="G17"/>
  <c r="G16"/>
  <c r="G15"/>
  <c r="G14"/>
  <c r="G13"/>
  <c r="G12"/>
  <c r="G11"/>
  <c r="G10"/>
  <c r="G9"/>
  <c r="G8"/>
  <c r="C7" i="7" l="1"/>
  <c r="C6" s="1"/>
  <c r="G6" s="1"/>
  <c r="G12"/>
  <c r="E7" i="6"/>
  <c r="F7"/>
  <c r="C6" i="5"/>
  <c r="G6" s="1"/>
  <c r="G7" i="7" l="1"/>
  <c r="G13" i="1"/>
  <c r="G20"/>
  <c r="F20"/>
  <c r="F11"/>
  <c r="F12"/>
  <c r="C8"/>
  <c r="G49" l="1"/>
  <c r="F9" l="1"/>
  <c r="G10"/>
  <c r="F52" l="1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G14"/>
  <c r="D8" l="1"/>
  <c r="G30" l="1"/>
  <c r="G29"/>
  <c r="G47"/>
  <c r="E8" l="1"/>
  <c r="G12"/>
  <c r="G26" l="1"/>
  <c r="G23" l="1"/>
  <c r="G8" l="1"/>
  <c r="G9"/>
  <c r="G11"/>
  <c r="G15"/>
  <c r="G16"/>
  <c r="G17"/>
  <c r="G18"/>
  <c r="G19"/>
  <c r="G21"/>
  <c r="G22"/>
  <c r="G24"/>
  <c r="G25"/>
  <c r="G27"/>
  <c r="G28"/>
  <c r="G31"/>
  <c r="G32"/>
  <c r="G33"/>
  <c r="G34"/>
  <c r="G35"/>
  <c r="G36"/>
  <c r="G37"/>
  <c r="G38"/>
  <c r="G39"/>
  <c r="G40"/>
  <c r="G41"/>
  <c r="G42"/>
  <c r="G43"/>
  <c r="G44"/>
  <c r="G45"/>
  <c r="G46"/>
  <c r="G48"/>
  <c r="G50"/>
  <c r="G51"/>
  <c r="F10"/>
  <c r="F15"/>
  <c r="F16"/>
  <c r="F17"/>
  <c r="F18"/>
  <c r="F19"/>
  <c r="F21"/>
  <c r="F22"/>
  <c r="F23"/>
  <c r="F24"/>
  <c r="F8"/>
</calcChain>
</file>

<file path=xl/sharedStrings.xml><?xml version="1.0" encoding="utf-8"?>
<sst xmlns="http://schemas.openxmlformats.org/spreadsheetml/2006/main" count="446" uniqueCount="275">
  <si>
    <t/>
  </si>
  <si>
    <t>Функциональная структура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</si>
  <si>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</si>
  <si>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</si>
  <si>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</si>
  <si>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</si>
  <si>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</si>
  <si>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</si>
  <si>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</si>
  <si>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</si>
  <si>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</si>
  <si>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</si>
  <si>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</si>
  <si>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</si>
  <si>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</si>
  <si>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</si>
  <si>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</si>
  <si>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</si>
  <si>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</si>
  <si>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</si>
  <si>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</si>
  <si>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</si>
  <si>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</si>
  <si>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</si>
  <si>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</si>
  <si>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</si>
  <si>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</si>
  <si>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</si>
  <si>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</si>
  <si>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</si>
  <si>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</si>
  <si>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</si>
  <si>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</si>
  <si>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</si>
  <si>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</si>
  <si>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</si>
  <si>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</si>
  <si>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</si>
  <si>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</si>
  <si>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Утвержденный план</t>
  </si>
  <si>
    <t xml:space="preserve">Уточенный план </t>
  </si>
  <si>
    <t xml:space="preserve">% испол-я к уточненому плану </t>
  </si>
  <si>
    <t>Резервные фонды</t>
  </si>
  <si>
    <t>Ед.Изм.: тыс.руб.</t>
  </si>
  <si>
    <t>% перевыполнения (недовыполнения) утвержденного плана</t>
  </si>
  <si>
    <t>Пояснения различий между первоначально утвержденными показателями расходов и их фактическими значениями*</t>
  </si>
  <si>
    <t>*Пояснение различий в случае отклонения на 5% и более</t>
  </si>
  <si>
    <t>КБК (РзПз)</t>
  </si>
  <si>
    <t>ВСЕГО РАСХОДОВ</t>
  </si>
  <si>
    <t>x</t>
  </si>
  <si>
    <t>0100</t>
  </si>
  <si>
    <t>0103</t>
  </si>
  <si>
    <t>0111</t>
  </si>
  <si>
    <t>0104</t>
  </si>
  <si>
    <t>1403</t>
  </si>
  <si>
    <t>1401</t>
  </si>
  <si>
    <t>1400</t>
  </si>
  <si>
    <t>1301</t>
  </si>
  <si>
    <t>1300</t>
  </si>
  <si>
    <t>1202</t>
  </si>
  <si>
    <t>1200</t>
  </si>
  <si>
    <t>1101</t>
  </si>
  <si>
    <t>1100</t>
  </si>
  <si>
    <t>1004</t>
  </si>
  <si>
    <t>1003</t>
  </si>
  <si>
    <t>1001</t>
  </si>
  <si>
    <t>1000</t>
  </si>
  <si>
    <t>0804</t>
  </si>
  <si>
    <t>0801</t>
  </si>
  <si>
    <t>0800</t>
  </si>
  <si>
    <t>0709</t>
  </si>
  <si>
    <t>0707</t>
  </si>
  <si>
    <t>0703</t>
  </si>
  <si>
    <t>0702</t>
  </si>
  <si>
    <t>0701</t>
  </si>
  <si>
    <t>0700</t>
  </si>
  <si>
    <t>0503</t>
  </si>
  <si>
    <t>0502</t>
  </si>
  <si>
    <t>0501</t>
  </si>
  <si>
    <t>0500</t>
  </si>
  <si>
    <t>0412</t>
  </si>
  <si>
    <t>0409</t>
  </si>
  <si>
    <t>0405</t>
  </si>
  <si>
    <t>0400</t>
  </si>
  <si>
    <t>0300</t>
  </si>
  <si>
    <t>0203</t>
  </si>
  <si>
    <t>0200</t>
  </si>
  <si>
    <t>0113</t>
  </si>
  <si>
    <t xml:space="preserve">Сведения о фактически произведенных расходах по разделам и подразделам классификации расходов бюджета муниципального района Нуримановский район Республики Башкортостан </t>
  </si>
  <si>
    <t>Доведение бюджетных ассигнований на обеспечение Совета муниципального района в полном объеме по мере исполнения бюджета</t>
  </si>
  <si>
    <t>Отчет</t>
  </si>
  <si>
    <t>Примечание</t>
  </si>
  <si>
    <t>Программные расходы</t>
  </si>
  <si>
    <t>Поступление средств из бюджета Республики Башкортостан, первоначально не распределенных муниципальным образованиям законом о бюджете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</si>
  <si>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</si>
  <si>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</si>
  <si>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</si>
  <si>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</si>
  <si>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х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</si>
  <si>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</si>
  <si>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</si>
  <si>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ШТРАФЫ, САНКЦИИ, ВОЗМЕЩЕНИЕ УЩЕРБА</t>
  </si>
  <si>
    <t>ДОХОДЫ ОТ ПРОДАЖИ МАТЕРИАЛЬНЫХ И НЕМАТЕРИАЛЬНЫХ АКТИВОВ</t>
  </si>
  <si>
    <t>ПЛАТЕЖИ ПРИ ПОЛЬЗОВАНИИ ПРИРОДНЫМИ РЕСУРСАМИ</t>
  </si>
  <si>
    <t>ДОХОДЫ ОТ ИСПОЛЬЗОВАНИЯ ИМУЩЕСТВА, НАХОДЯЩЕГОСЯ В ГОСУДАРСТВЕННОЙ И МУНИЦИПАЛЬНОЙ СОБСТВЕННОСТИ</t>
  </si>
  <si>
    <t>ГОСУДАРСТВЕННАЯ ПОШЛИНА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</si>
  <si>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</si>
  <si>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</si>
  <si>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Единый налог на вмененный доход для отдельных видов деятельности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</si>
  <si>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</si>
  <si>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</si>
  <si>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</si>
  <si>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</si>
  <si>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</si>
  <si>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</si>
  <si>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</si>
  <si>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Уточненный план</t>
  </si>
  <si>
    <t>ВСЕГО ДОХОДОВ</t>
  </si>
  <si>
    <t>НАЛОГИ НА ИМУЩЕСТВО</t>
  </si>
  <si>
    <t>Налог на имущество организаций</t>
  </si>
  <si>
    <t>ВОЗВРАТ ОСТАТКОВ СУБСИДИЙ, СУБВЕНЦИЙ И ИНЫХ МЕЖБЮДЖЕТНЫХ ТРАНСФЕРТОВ, ИМЕЮЩИХ ЦЕЛЕВОЕ НАЗНАЧЕНИЕ, ПРОШЛЫХ ЛЕТ</t>
  </si>
  <si>
    <t>Непрограммные расходы</t>
  </si>
  <si>
    <t>ОХРАНА ОКРУЖАЮЩЕЙ СРЕДЫ</t>
  </si>
  <si>
    <t>Другие вопросы в области охраны окружающей среды</t>
  </si>
  <si>
    <t>0600</t>
  </si>
  <si>
    <t>0605</t>
  </si>
  <si>
    <t>Предоставление межбюджетных трансфертов бюджетам сельских поселений для обеспечения принятых расходных обязательств</t>
  </si>
  <si>
    <t>Судебная практика</t>
  </si>
  <si>
    <t>0105</t>
  </si>
  <si>
    <t>Перераспреление средств Резервного фонда</t>
  </si>
  <si>
    <t>Дополнительное выделение средств из бюджета РБ на содержание и ремонт автомобильных дорог общего пользования местного значения</t>
  </si>
  <si>
    <t>Дополнительное выделение средств из бюджета РБ на поддержку мероприятий муниципальных программ развития субъектов малого и среднего предпринимательства</t>
  </si>
  <si>
    <t>Доведение бюджетных ассигнований на обеспечение Администрации муниципального района в полном объеме по мере исполнения бюджета</t>
  </si>
  <si>
    <t>ДОХОДЫ ОТ ОКАЗАНИЯ ПЛАТНЫХ УСЛУГ И КОМПЕНСАЦИИ ЗАТРАТ ГОСУДАРСТВА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</si>
  <si>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</si>
  <si>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</si>
  <si>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«Развитие и поддержка малого и среднего предпринимательства в муниципальном районе Нуримановский район Республики Башкортостан»</t>
  </si>
  <si>
    <t>Уменьшение бюджетных ассигнований на содержание МБУ "Нуримановский ИКЦ" (экономия)</t>
  </si>
  <si>
    <t>Увеличение расходов на проведение мероприятий в области физической культуры и спорта</t>
  </si>
  <si>
    <t xml:space="preserve">Дополнительное выделение средств из бюджета РБ на поддержку мероприятий муниципальных программ развития субъектов малого и среднего предпринимательства                                                                  Доведение бюджетных ассигнований на обеспечение МБУ "Нуримановский центр комплексного обслуживания муниципальных учреждений" в полном объеме по мере исполнения бюджета                                                                                            </t>
  </si>
  <si>
    <t>Обеспечение проведения выборов и референдумов</t>
  </si>
  <si>
    <t>0107</t>
  </si>
  <si>
    <t>Другие вопросы в области национальной безопасности и правоохранительной деятельности</t>
  </si>
  <si>
    <t>0314</t>
  </si>
  <si>
    <t>за 2023 год в сравнении с первоначально утвержденными решением о бюджете значениями</t>
  </si>
  <si>
    <t>Муниципальная программа «Реализация государственной национальной политики в муниципальном районе Нуримановский район Республики Башкортостан»</t>
  </si>
  <si>
    <t>Увеличение расходов на содержание ЕДДС</t>
  </si>
  <si>
    <t xml:space="preserve"> Дополнительное выделение средств из бюджета РБ  на:                                                                                                                                  - софинансирование расходных обязательств, возникающих при заключении концессионных соглашений между муниципальными образованиями Республики Башкортостан и организациями, выступающими заемщиками;                                                          -обеспечение устойчивого функционирования коммунальных организаций, поставляющих коммунальные ресурсы для предоставления коммунальных услуг населению по тарифам, не обеспечивающим возмещение издержек, и подготовки объектов коммунального хозяйства к работе в осенне-зимний период, а также софинансирование за счет средств местного бюджета</t>
  </si>
  <si>
    <t>Уменьшение средств из бюджета РБ на:                                                                                    -осуществление государственных полномочий по обеспечению инвалидов и семей, имеющих детей-инвалидов, нуждающихся в жилых помещениях, предоставляемых по договорам социального найма, вставших на учет после 1 января 2005 года и страдающих тяжелыми формами хронических заболеваний, по их выбору жилыми помещениями либо социальными выплатами;                                                                                                                                                                                                                                                  -осуществление государственных полномочий по социальной поддержке детей-сирот и детей, оставшихся без попечения родителей (за исключением детей, обучающихся в федеральных образовательных организациях), кроме полномочий по содержанию детей-сирот и детей, оставшихся без попечения родителей, в государственных образовательных организациях и медицинских организациях государственной системы здравоохранения для детей-сирот и детей, оставшихся без попечения родителей, в части ежемесячного пособия на содержание детей, переданных на воспитание в приемную и патронатную семью, вознаграждения, причитающегося приемным и патронатным родителям, пособий на содержание детей, переданных под опеку и попечительство</t>
  </si>
  <si>
    <t>Рост количества исковых заявлений в суды общей юрисдикции , мировых судей</t>
  </si>
  <si>
    <t>Рост количества административных штрафов</t>
  </si>
  <si>
    <t>Уточнение кассового плана администратором доходов</t>
  </si>
  <si>
    <t>Рост количества плательщиков</t>
  </si>
  <si>
    <t xml:space="preserve">Уменьшение средств из бюджета РБ на:                                                                          -обеспечение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расходов на оплату труда педагогических работников, АУП и ВП муниципальных дошкольных образовательных организаций и муниципальных общеобразовательных организаций, предоставляющих дошкольное образование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</si>
  <si>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Увеличение расходов на содержание МКУ Отдел культуры</t>
  </si>
  <si>
    <t>Перераспреление средств</t>
  </si>
  <si>
    <t>Уменьшение бюджетных ассигнований  на мероприятия в области экологии и природопользования</t>
  </si>
  <si>
    <t>Дополнительное выделение средств из бюджета РБ на:                                             -оказание финансовой поддержки по строительству жилого помещения (жилого дома), предоставляемого гражданам, проживающим на сельских территориях, по договору найма жилого помещения;                                                                        -на реализацию мероприятий по обеспечению жильем молодых семей</t>
  </si>
  <si>
    <t>Дополнительное выделение средств из бюджета РБ на                                        реализацию мероприятий по благоустройству сельских территорий</t>
  </si>
  <si>
    <t>Сведения о фактически произведенных расходах по разделам и подразделам классификации расходов бюджета муниципального района Нуримановский район Республики Башкортостан 
за 2024 год в сравнении с первоначально утвержденными решением о бюджете значениями</t>
  </si>
  <si>
    <t>(в тыс. рублях)</t>
  </si>
  <si>
    <t>Наименование показателя</t>
  </si>
  <si>
    <t>КБК (РзПр)</t>
  </si>
  <si>
    <t xml:space="preserve">Процент
исполнения к уточненному плану
</t>
  </si>
  <si>
    <t xml:space="preserve">Процент
перевыполнения (недовыполнения) утвержденного плана
</t>
  </si>
  <si>
    <t xml:space="preserve">Пояснения различий между первоначально утвержденными показателями расходов и их фактическими значениями*
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</si>
  <si>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</si>
  <si>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Судебная система</t>
  </si>
  <si>
    <t>Другие вопросы в области жилищно-коммунального хозяйства</t>
  </si>
  <si>
    <t>0505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</si>
  <si>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</si>
  <si>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</si>
  <si>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Перераспреление средств (перевод штатных единиц из МБУ "Нуримановский центр комплексного обслуживания муниципальных учреждений" в муниципальные учреждения и администрации сельских поселений)</t>
  </si>
  <si>
    <t>Дополнительное выделение средств из бюджета РБ на
-реализацию мероприятий по благоустройству сельских территорий;
 -cофинансирование проектов развития общественной инфраструктуры, основанных на местных инициативах</t>
  </si>
  <si>
    <t>Увеличение бюджетных ассигнований  на мероприятия в области экологии и природопользования</t>
  </si>
  <si>
    <t>Перераспределение средств Резервного фонда</t>
  </si>
  <si>
    <t>Перераспределение средств из бюджета РБ и бюджета муниципального района</t>
  </si>
  <si>
    <t>Перераспределение средств</t>
  </si>
  <si>
    <t>Перераспределение средств из бюджета РБ и бюджета муниципального района;
перевод штатных единиц из МБУ "Нуримановский центр комплексного обслуживания муниципальных учреждений" в муниципальные учреждения</t>
  </si>
  <si>
    <t>Реструктуризация бюджетного кридита</t>
  </si>
  <si>
    <t>Дополнительное выделение средств из бюджета РБ на:
- софинансирование расходных обязательств, возникающих при заключении концессионных соглашений между муниципальными образованиями Республики Башкортостан и организациями, выступающими заемщиками;
- обеспечение устойчивого функционирования коммунальных организаций, поставляющих коммунальные ресурсы для предоставления коммунальных услуг населению по тарифам, не обеспечивающим возмещение издержек, и подготовки объектов коммунального хозяйства к работе в осенне-зимний период, а также софинансирование за счет средств местного бюджета</t>
  </si>
  <si>
    <t xml:space="preserve">Дополнительное выделение средств из бюджета РБ на:
на подготовку и проведение народного праздника «Сабантуй» в Ленинградской области;
на капитальный ремонт здания  Новокулевского сельского дома клуба;
на подготовку проектной документации, выполнение инженерных изысканий по газификации Старобирючевской сельской библиотеки
Дополнительное выделение средств из бюджета муниципального района на:
на увеличение оплаты труда работников муниципальных учреждений в связи с повышением заработной платы с 1 января 2024 года
</t>
  </si>
  <si>
    <t>Дополнительное выделение средств из бюджета муниципального района на:
на финансовое обеспечение расходных обязательств по оплате труда работников</t>
  </si>
  <si>
    <t>Увеличение количества получателей выплаты по выслуге лет на муниципальной службе</t>
  </si>
  <si>
    <t>Дополнительное выделение средств из бюджета РБ на:
- на на улучшение жилищных условий граждан, проживающих на сельских территориях
Дополнительное выделение средств из бюджета муниципального района на:
- на оплату единовременной помощи участникам специальной военной операции при заключении контракта</t>
  </si>
  <si>
    <t>Дополнительное выделение средств из бюджета РБ на:
- на приобретение оборудования для детской площадки с. Новосубаево (конкурс «Трезвое село»)</t>
  </si>
  <si>
    <t>Муниципальная программа «Развитие сельского хозяйства в муниципальном районе Нуримановский район Республики Башкортостан»</t>
  </si>
  <si>
    <t>Муниципальная программа «Обеспечение жильем молодых семей в муниципальном районе Нуримановский район Республики Башкортостан»</t>
  </si>
  <si>
    <t>Муниципальная программа «Транспортное развитие в муниципальном районе Нуримановский район Республики Башкортостан»</t>
  </si>
  <si>
    <t>Муниципальная программа «Развитие жилищно-коммунального хозяйства муниципального района Нуримановский район Республики Башкортостан»</t>
  </si>
  <si>
    <t>Муниципальная программа «Комплексное развитие сельских территорий муниципального района Нуримановский район Республики Башкортостан»</t>
  </si>
  <si>
    <t>Муниципальная программа «Совершенствование деятельности органов местного самоуправления муниципального района Нуримановский район Республики Башкортостан по реализации вопросов местного значения»</t>
  </si>
  <si>
    <t>Муниципальная программа «Развитие системы учета и отчетности, системы муниципальных закупок в муниципальном районе Нуримановский район Республики Башкортостан»</t>
  </si>
  <si>
    <t>Муниципальная программа «Социальная поддержка граждан в муниципальном районе Нуримановский район Республики Башкортостан»</t>
  </si>
  <si>
    <t>Муниципальная программа «Развитие молодежной политики, физической культуры и спорта в муниципальном районе Нуримановский район Республики Башкортостан»</t>
  </si>
  <si>
    <t>Муниципальная программа «Развитие образования в муниципальном районе Нуримановский район Республики Башкортостан»</t>
  </si>
  <si>
    <t>Муниципальная программа «Развитие культуры и искусства в муниципальном районе Нуримановский район Республики Башкортостан»</t>
  </si>
  <si>
    <t>Муниципальная программа «Управление муниципальными финансами муниципального района Нуримановский район Республики Башкортостан»</t>
  </si>
  <si>
    <t>Муниципальная программа «Безопасная жизнь населения в муниципальном районе Нуримановский район Республики Башкортостан»</t>
  </si>
  <si>
    <t>Муниципальная программа «Формирование здорового образа жизни и укрепления здоровья населения в муниципальном районе Нуримановский район Республики Башкортостан»</t>
  </si>
  <si>
    <t>Доведение бюджетных ассигнований на обеспечение Совета и Администрации муниципального района в полном объеме по мере исполнения бюджета</t>
  </si>
  <si>
    <t>Предоставление межбюджетных трансфертов бюджетам сельских поселений на мероприятия по благоустройству территорий населенных пунктов на софинансирование расходных обязательств, возникающих при выполнении полномочий органов местного самоуправления по отдельным вопросам местного значения;
Дополнительное выделение средств из бюджета РБ на:
- реализацию проектов развития общественной инфраструктуры, основанных на местных инициативах;
- содержание и ремонт автомобильных дорог общего пользования местного значения;</t>
  </si>
  <si>
    <t>Перераспределение средств из бюджета РБ и бюджета муниципального района;
Дополнительное выделение средств из бюджета муниципального района на:
на финансовое обеспечение расходных обязательств по оплате труда работников</t>
  </si>
  <si>
    <t>Дополнительное выделение средств из бюджета РБ на:
на подготовку и проведение народного праздника «Сабантуй» в Ленинградской области;</t>
  </si>
  <si>
    <t>Сведения о фактически произведенных расходах на реализацию муниципальных программ муниципального района Нуримановский район Республики Башкортостан 
за 2024 год в сравнении с первоначально утвержденными решением о бюджете значениями</t>
  </si>
  <si>
    <t>Код классификации доходов бюджетов</t>
  </si>
  <si>
    <t>1 00 00 000 00 0000 000</t>
  </si>
  <si>
    <t>1 01 00 000 00 0000 000</t>
  </si>
  <si>
    <t>1 01 02 000 01 0000 110</t>
  </si>
  <si>
    <t>1 03 00 000 00 0000 000</t>
  </si>
  <si>
    <t>1 03 02 000 01 0000 110</t>
  </si>
  <si>
    <t>1 05 00 000 00 0000 000</t>
  </si>
  <si>
    <t>1 05 01 000 00 0000 110</t>
  </si>
  <si>
    <t>1 05 02 000 02 0000 110</t>
  </si>
  <si>
    <t>1 05 03 000 01 0000 110</t>
  </si>
  <si>
    <t>1 05 04 000 02 0000 110</t>
  </si>
  <si>
    <t>1 06 00 000 00 0000 000</t>
  </si>
  <si>
    <t>1 06 02 000 02 0000 110</t>
  </si>
  <si>
    <t>1 08 00 000 00 0000 000</t>
  </si>
  <si>
    <t>1 08 03 000 01 0000 110</t>
  </si>
  <si>
    <t>Государственная пошлина по делам, рассматриваемым в судах общей юрисдикции, мировыми судьями</t>
  </si>
  <si>
    <t>1 11 00 000 00 0000 000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</si>
  <si>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</si>
  <si>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</si>
  <si>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1 11 07 000 00 0000 120</t>
  </si>
  <si>
    <t>Платежи от государственных и муниципальных унитарных предприятий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</si>
  <si>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</si>
  <si>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</si>
  <si>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1 12 00 000 00 0000 000</t>
  </si>
  <si>
    <t>1 12 01 000 01 0000 120</t>
  </si>
  <si>
    <t>Плата за негативное воздействие на окружающую среду</t>
  </si>
  <si>
    <t>1 13 00 000 00 0000 000</t>
  </si>
  <si>
    <t>1 13 01 000 00 0000 130</t>
  </si>
  <si>
    <t>Доходы от оказания платных услуг (работ)</t>
  </si>
  <si>
    <t>1 13 02 000 00 0000 130</t>
  </si>
  <si>
    <t>Доходы от компенсации затрат государства</t>
  </si>
  <si>
    <t>1 14 00 000 00 0000 000</t>
  </si>
  <si>
    <t>1 14 02 000 00 0000 000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</si>
  <si>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</si>
  <si>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</si>
  <si>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</si>
  <si>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</si>
  <si>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</si>
  <si>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1 16 00 000 00 0000 000</t>
  </si>
  <si>
    <t>1 16 01 000 01 0000 140</t>
  </si>
  <si>
    <t>Административные штрафы, установленные Кодексом Российской Федерации об административных правонарушениях</t>
  </si>
  <si>
    <t>1 16 07 000 00 0000 140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</si>
  <si>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</si>
  <si>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1 16 10 000 00 0000 140</t>
  </si>
  <si>
    <t>Платежи в целях возмещения причиненного ущерба (убытков)</t>
  </si>
  <si>
    <t>1 16 11 000 01 0000 140</t>
  </si>
  <si>
    <t>Платежи, уплачиваемые в целях возмещения вреда</t>
  </si>
  <si>
    <t>2 00 00 000 00 0000 000</t>
  </si>
  <si>
    <t>2 02 00 000 00 0000 000</t>
  </si>
  <si>
    <t>2 02 10 000 00 0000 150</t>
  </si>
  <si>
    <t>2 02 20 000 00 0000 150</t>
  </si>
  <si>
    <t>2 02 30 000 00 0000 150</t>
  </si>
  <si>
    <t>2 02 40 000 00 0000 150</t>
  </si>
  <si>
    <t>2 07 00 000 00 0000 000</t>
  </si>
  <si>
    <t>ПРОЧИЕ БЕЗВОЗМЕЗДНЫЕ ПОСТУПЛЕНИЯ</t>
  </si>
  <si>
    <t>2 07 05 000 05 0000 150</t>
  </si>
  <si>
    <t>Прочие безвозмездные поступления в бюджеты муниципальных районов</t>
  </si>
  <si>
    <t>2 19 00 000 00 0000 000</t>
  </si>
  <si>
    <t>2 19 00 000 05 0000 150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</si>
  <si>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</si>
  <si>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Сведения о фактических поступлениях доходов по видам доходов в сравнении с первоначально утвержденными решением о бюджете значениями за 2024 год</t>
  </si>
  <si>
    <t>Проведена работа во взысканию задолженности по арендной плате за земельные участки на сумму более 4,2 млн. руб. Усилена притензионно-исковая работа.</t>
  </si>
  <si>
    <t>Зачет переплаты на ЕНС по  ООО "БГК", подана уточненная декларация за 2020-2023 годы</t>
  </si>
  <si>
    <t>Снижение стоимости реализованного имущества</t>
  </si>
  <si>
    <t>Рост спроса на земельные участки</t>
  </si>
  <si>
    <t>Возмещение затрат, возмещение расходов страхователей на предупредительные меры</t>
  </si>
  <si>
    <t>Снижение плательщиков ЕСХН (применение нулевой ставки)</t>
  </si>
  <si>
    <t>Снижение количества патентов</t>
  </si>
  <si>
    <t>План был завышен в целях обеспечения первоочередных расходов.</t>
  </si>
  <si>
    <t>Рост количества арендаторов</t>
  </si>
</sst>
</file>

<file path=xl/styles.xml><?xml version="1.0" encoding="utf-8"?>
<styleSheet xmlns="http://schemas.openxmlformats.org/spreadsheetml/2006/main">
  <numFmts count="3">
    <numFmt numFmtId="164" formatCode="#,##0.0"/>
    <numFmt numFmtId="166" formatCode="[&gt;=5]#,##0.00,;[Red][&lt;=-5]\-#,##0.00,;#,##0.00,"/>
    <numFmt numFmtId="167" formatCode="#,##0.00_ ;[Red]\-#,##0.00\ "/>
  </numFmts>
  <fonts count="18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120">
    <xf numFmtId="0" fontId="0" fillId="0" borderId="0" xfId="0"/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" fontId="0" fillId="0" borderId="0" xfId="0" applyNumberFormat="1"/>
    <xf numFmtId="0" fontId="3" fillId="0" borderId="1" xfId="0" quotePrefix="1" applyFont="1" applyBorder="1" applyAlignment="1">
      <alignment horizontal="left" vertical="top" wrapText="1"/>
    </xf>
    <xf numFmtId="49" fontId="2" fillId="0" borderId="0" xfId="0" quotePrefix="1" applyNumberFormat="1" applyFont="1" applyBorder="1" applyAlignment="1">
      <alignment horizontal="left" vertical="center" shrinkToFit="1"/>
    </xf>
    <xf numFmtId="4" fontId="2" fillId="0" borderId="0" xfId="0" quotePrefix="1" applyNumberFormat="1" applyFont="1" applyBorder="1" applyAlignment="1">
      <alignment horizontal="center" vertical="center" shrinkToFit="1"/>
    </xf>
    <xf numFmtId="4" fontId="2" fillId="0" borderId="0" xfId="0" applyNumberFormat="1" applyFont="1" applyBorder="1" applyAlignment="1">
      <alignment horizontal="center" vertical="center" shrinkToFit="1"/>
    </xf>
    <xf numFmtId="164" fontId="2" fillId="2" borderId="0" xfId="0" applyNumberFormat="1" applyFont="1" applyFill="1" applyBorder="1" applyAlignment="1">
      <alignment horizontal="center" vertical="center"/>
    </xf>
    <xf numFmtId="0" fontId="2" fillId="0" borderId="0" xfId="0" applyFont="1" applyBorder="1"/>
    <xf numFmtId="0" fontId="1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0" fillId="0" borderId="0" xfId="0"/>
    <xf numFmtId="0" fontId="0" fillId="0" borderId="0" xfId="0"/>
    <xf numFmtId="164" fontId="2" fillId="0" borderId="1" xfId="0" applyNumberFormat="1" applyFont="1" applyBorder="1" applyAlignment="1">
      <alignment horizontal="right" vertical="top" shrinkToFi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164" fontId="3" fillId="0" borderId="1" xfId="0" applyNumberFormat="1" applyFont="1" applyBorder="1" applyAlignment="1">
      <alignment horizontal="right" vertical="top" shrinkToFit="1"/>
    </xf>
    <xf numFmtId="49" fontId="2" fillId="0" borderId="1" xfId="0" applyNumberFormat="1" applyFont="1" applyBorder="1" applyAlignment="1">
      <alignment horizontal="center" vertical="top" shrinkToFit="1"/>
    </xf>
    <xf numFmtId="164" fontId="2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 shrinkToFit="1"/>
    </xf>
    <xf numFmtId="164" fontId="3" fillId="2" borderId="1" xfId="0" applyNumberFormat="1" applyFont="1" applyFill="1" applyBorder="1" applyAlignment="1">
      <alignment horizontal="center" vertical="top"/>
    </xf>
    <xf numFmtId="49" fontId="2" fillId="0" borderId="1" xfId="0" quotePrefix="1" applyNumberFormat="1" applyFont="1" applyBorder="1" applyAlignment="1">
      <alignment horizontal="center" vertical="top" shrinkToFit="1"/>
    </xf>
    <xf numFmtId="49" fontId="3" fillId="0" borderId="1" xfId="0" quotePrefix="1" applyNumberFormat="1" applyFont="1" applyBorder="1" applyAlignment="1">
      <alignment horizontal="center" vertical="top" shrinkToFit="1"/>
    </xf>
    <xf numFmtId="164" fontId="3" fillId="0" borderId="1" xfId="0" applyNumberFormat="1" applyFont="1" applyFill="1" applyBorder="1" applyAlignment="1">
      <alignment horizontal="right" vertical="top" shrinkToFit="1"/>
    </xf>
    <xf numFmtId="164" fontId="2" fillId="0" borderId="1" xfId="0" applyNumberFormat="1" applyFont="1" applyFill="1" applyBorder="1" applyAlignment="1">
      <alignment horizontal="right" vertical="top" shrinkToFi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0" xfId="1"/>
    <xf numFmtId="0" fontId="7" fillId="0" borderId="0" xfId="1" applyFont="1" applyBorder="1" applyAlignment="1">
      <alignment horizont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left" vertical="center" wrapText="1"/>
    </xf>
    <xf numFmtId="0" fontId="10" fillId="0" borderId="9" xfId="1" applyFont="1" applyBorder="1" applyAlignment="1">
      <alignment horizontal="center" vertical="center"/>
    </xf>
    <xf numFmtId="166" fontId="11" fillId="0" borderId="9" xfId="1" applyNumberFormat="1" applyFont="1" applyBorder="1" applyAlignment="1">
      <alignment horizontal="center" vertical="center"/>
    </xf>
    <xf numFmtId="166" fontId="11" fillId="0" borderId="9" xfId="1" applyNumberFormat="1" applyFont="1" applyBorder="1" applyAlignment="1">
      <alignment horizontal="right" vertical="center"/>
    </xf>
    <xf numFmtId="167" fontId="11" fillId="0" borderId="9" xfId="1" applyNumberFormat="1" applyFont="1" applyBorder="1" applyAlignment="1">
      <alignment horizontal="right" vertical="center"/>
    </xf>
    <xf numFmtId="0" fontId="11" fillId="0" borderId="10" xfId="1" applyFont="1" applyBorder="1" applyAlignment="1">
      <alignment vertical="center" wrapText="1"/>
    </xf>
    <xf numFmtId="0" fontId="11" fillId="0" borderId="10" xfId="1" applyFont="1" applyBorder="1" applyAlignment="1">
      <alignment horizontal="center" vertical="center"/>
    </xf>
    <xf numFmtId="166" fontId="11" fillId="0" borderId="10" xfId="1" applyNumberFormat="1" applyFont="1" applyBorder="1" applyAlignment="1">
      <alignment horizontal="center" vertical="center"/>
    </xf>
    <xf numFmtId="166" fontId="11" fillId="0" borderId="10" xfId="1" applyNumberFormat="1" applyFont="1" applyBorder="1" applyAlignment="1">
      <alignment horizontal="right" vertical="center"/>
    </xf>
    <xf numFmtId="167" fontId="11" fillId="0" borderId="10" xfId="1" applyNumberFormat="1" applyFont="1" applyBorder="1" applyAlignment="1">
      <alignment horizontal="right" vertical="center"/>
    </xf>
    <xf numFmtId="0" fontId="10" fillId="0" borderId="10" xfId="1" applyFont="1" applyBorder="1" applyAlignment="1">
      <alignment horizontal="center" vertical="center"/>
    </xf>
    <xf numFmtId="0" fontId="9" fillId="0" borderId="10" xfId="1" applyFont="1" applyBorder="1" applyAlignment="1">
      <alignment vertical="center" wrapText="1"/>
    </xf>
    <xf numFmtId="0" fontId="9" fillId="0" borderId="10" xfId="1" applyFont="1" applyBorder="1" applyAlignment="1">
      <alignment horizontal="center" vertical="center"/>
    </xf>
    <xf numFmtId="166" fontId="9" fillId="0" borderId="10" xfId="1" applyNumberFormat="1" applyFont="1" applyBorder="1" applyAlignment="1">
      <alignment horizontal="center" vertical="center"/>
    </xf>
    <xf numFmtId="166" fontId="9" fillId="0" borderId="10" xfId="1" applyNumberFormat="1" applyFont="1" applyBorder="1" applyAlignment="1">
      <alignment horizontal="right" vertical="center"/>
    </xf>
    <xf numFmtId="167" fontId="9" fillId="0" borderId="10" xfId="1" applyNumberFormat="1" applyFont="1" applyBorder="1" applyAlignment="1">
      <alignment horizontal="right" vertical="center"/>
    </xf>
    <xf numFmtId="0" fontId="9" fillId="0" borderId="0" xfId="1" applyFont="1" applyBorder="1" applyAlignment="1"/>
    <xf numFmtId="0" fontId="8" fillId="0" borderId="0" xfId="1" applyFont="1" applyBorder="1" applyAlignment="1"/>
    <xf numFmtId="0" fontId="9" fillId="0" borderId="0" xfId="1" applyFont="1" applyBorder="1" applyAlignment="1">
      <alignment horizontal="center" vertical="top" wrapText="1"/>
    </xf>
    <xf numFmtId="0" fontId="12" fillId="0" borderId="0" xfId="1" applyFont="1"/>
    <xf numFmtId="4" fontId="7" fillId="0" borderId="0" xfId="1" applyNumberFormat="1" applyFont="1" applyBorder="1" applyAlignment="1">
      <alignment horizontal="center" wrapText="1"/>
    </xf>
    <xf numFmtId="0" fontId="9" fillId="0" borderId="10" xfId="1" applyNumberFormat="1" applyFont="1" applyBorder="1" applyAlignment="1">
      <alignment vertical="center" wrapText="1"/>
    </xf>
    <xf numFmtId="0" fontId="8" fillId="0" borderId="10" xfId="1" applyNumberFormat="1" applyFont="1" applyBorder="1" applyAlignment="1">
      <alignment vertical="center" wrapText="1"/>
    </xf>
    <xf numFmtId="166" fontId="10" fillId="0" borderId="9" xfId="1" applyNumberFormat="1" applyFont="1" applyBorder="1" applyAlignment="1">
      <alignment horizontal="right" vertical="center"/>
    </xf>
    <xf numFmtId="167" fontId="10" fillId="0" borderId="9" xfId="1" applyNumberFormat="1" applyFont="1" applyBorder="1" applyAlignment="1">
      <alignment horizontal="right" vertical="center"/>
    </xf>
    <xf numFmtId="2" fontId="5" fillId="0" borderId="0" xfId="1" applyNumberFormat="1"/>
    <xf numFmtId="0" fontId="10" fillId="0" borderId="10" xfId="1" applyFont="1" applyBorder="1" applyAlignment="1">
      <alignment vertical="center" wrapText="1"/>
    </xf>
    <xf numFmtId="166" fontId="10" fillId="0" borderId="10" xfId="1" applyNumberFormat="1" applyFont="1" applyBorder="1" applyAlignment="1">
      <alignment horizontal="right" vertical="center"/>
    </xf>
    <xf numFmtId="167" fontId="10" fillId="0" borderId="10" xfId="1" applyNumberFormat="1" applyFont="1" applyBorder="1" applyAlignment="1">
      <alignment horizontal="right" vertical="center"/>
    </xf>
    <xf numFmtId="0" fontId="8" fillId="0" borderId="10" xfId="1" applyFont="1" applyBorder="1" applyAlignment="1">
      <alignment vertical="center" wrapText="1"/>
    </xf>
    <xf numFmtId="166" fontId="8" fillId="0" borderId="10" xfId="1" applyNumberFormat="1" applyFont="1" applyBorder="1" applyAlignment="1">
      <alignment horizontal="right" vertical="center"/>
    </xf>
    <xf numFmtId="167" fontId="8" fillId="0" borderId="10" xfId="1" applyNumberFormat="1" applyFont="1" applyBorder="1" applyAlignment="1">
      <alignment horizontal="right" vertical="center"/>
    </xf>
    <xf numFmtId="0" fontId="14" fillId="0" borderId="0" xfId="1" applyFont="1" applyBorder="1" applyAlignment="1"/>
    <xf numFmtId="0" fontId="10" fillId="0" borderId="10" xfId="1" applyNumberFormat="1" applyFont="1" applyBorder="1" applyAlignment="1">
      <alignment vertical="center" wrapText="1"/>
    </xf>
    <xf numFmtId="167" fontId="10" fillId="0" borderId="1" xfId="0" applyNumberFormat="1" applyFont="1" applyBorder="1" applyAlignment="1">
      <alignment horizontal="right" vertical="center"/>
    </xf>
    <xf numFmtId="166" fontId="10" fillId="0" borderId="1" xfId="0" applyNumberFormat="1" applyFont="1" applyBorder="1" applyAlignment="1">
      <alignment horizontal="right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vertical="center" wrapText="1"/>
    </xf>
    <xf numFmtId="0" fontId="10" fillId="0" borderId="12" xfId="0" applyFont="1" applyBorder="1" applyAlignment="1">
      <alignment horizontal="center" vertical="center"/>
    </xf>
    <xf numFmtId="166" fontId="10" fillId="0" borderId="12" xfId="0" applyNumberFormat="1" applyFont="1" applyBorder="1" applyAlignment="1">
      <alignment horizontal="right" vertical="center"/>
    </xf>
    <xf numFmtId="167" fontId="10" fillId="0" borderId="12" xfId="0" applyNumberFormat="1" applyFont="1" applyBorder="1" applyAlignment="1">
      <alignment horizontal="right" vertical="center"/>
    </xf>
    <xf numFmtId="167" fontId="10" fillId="0" borderId="12" xfId="1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167" fontId="10" fillId="0" borderId="1" xfId="1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166" fontId="8" fillId="0" borderId="1" xfId="0" applyNumberFormat="1" applyFont="1" applyBorder="1" applyAlignment="1">
      <alignment horizontal="right" vertical="center"/>
    </xf>
    <xf numFmtId="167" fontId="8" fillId="0" borderId="1" xfId="0" applyNumberFormat="1" applyFont="1" applyBorder="1" applyAlignment="1">
      <alignment horizontal="right" vertical="center"/>
    </xf>
    <xf numFmtId="167" fontId="8" fillId="0" borderId="1" xfId="1" applyNumberFormat="1" applyFont="1" applyBorder="1" applyAlignment="1">
      <alignment horizontal="right" vertical="center"/>
    </xf>
    <xf numFmtId="0" fontId="16" fillId="0" borderId="1" xfId="1" applyNumberFormat="1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7" fillId="0" borderId="12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17" fillId="0" borderId="1" xfId="1" applyNumberFormat="1" applyFont="1" applyBorder="1" applyAlignment="1">
      <alignment vertical="center" wrapText="1"/>
    </xf>
    <xf numFmtId="49" fontId="3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12" fillId="0" borderId="0" xfId="0" applyFont="1" applyAlignment="1">
      <alignment horizontal="right"/>
    </xf>
    <xf numFmtId="0" fontId="15" fillId="0" borderId="0" xfId="0" applyFont="1" applyAlignment="1">
      <alignment horizontal="center" vertical="center"/>
    </xf>
    <xf numFmtId="0" fontId="16" fillId="0" borderId="3" xfId="1" applyNumberFormat="1" applyFont="1" applyBorder="1" applyAlignment="1">
      <alignment vertical="center" wrapText="1"/>
    </xf>
    <xf numFmtId="0" fontId="1" fillId="0" borderId="1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/>
    <xf numFmtId="0" fontId="1" fillId="0" borderId="4" xfId="0" applyFont="1" applyBorder="1" applyAlignment="1"/>
    <xf numFmtId="0" fontId="6" fillId="0" borderId="0" xfId="1" applyFont="1" applyBorder="1" applyAlignment="1">
      <alignment horizontal="center" vertical="center" wrapText="1"/>
    </xf>
    <xf numFmtId="0" fontId="5" fillId="0" borderId="0" xfId="1" applyAlignment="1">
      <alignment vertical="center"/>
    </xf>
    <xf numFmtId="0" fontId="8" fillId="0" borderId="5" xfId="1" applyFont="1" applyBorder="1" applyAlignment="1">
      <alignment horizontal="right"/>
    </xf>
    <xf numFmtId="0" fontId="9" fillId="0" borderId="5" xfId="1" applyFont="1" applyBorder="1" applyAlignment="1">
      <alignment horizontal="right"/>
    </xf>
    <xf numFmtId="0" fontId="5" fillId="0" borderId="5" xfId="1" applyBorder="1" applyAlignment="1">
      <alignment horizontal="right"/>
    </xf>
    <xf numFmtId="0" fontId="13" fillId="0" borderId="0" xfId="1" applyFont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8" fillId="0" borderId="0" xfId="1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6"/>
  <sheetViews>
    <sheetView topLeftCell="A46" workbookViewId="0">
      <selection activeCell="H52" sqref="H52"/>
    </sheetView>
  </sheetViews>
  <sheetFormatPr defaultRowHeight="15"/>
  <cols>
    <col min="1" max="1" width="75.140625" customWidth="1"/>
    <col min="2" max="2" width="10.140625" customWidth="1"/>
    <col min="3" max="3" width="16.28515625" customWidth="1"/>
    <col min="4" max="4" width="14.42578125" customWidth="1"/>
    <col min="5" max="6" width="14.140625" customWidth="1"/>
    <col min="7" max="7" width="20.5703125" customWidth="1"/>
    <col min="8" max="8" width="42.28515625" customWidth="1"/>
  </cols>
  <sheetData>
    <row r="1" spans="1:8">
      <c r="A1" s="98"/>
      <c r="B1" s="99"/>
      <c r="C1" s="99"/>
      <c r="D1" s="99"/>
      <c r="E1" s="99"/>
      <c r="F1" s="99"/>
      <c r="G1" s="2"/>
      <c r="H1" s="2"/>
    </row>
    <row r="2" spans="1:8">
      <c r="A2" s="98" t="s">
        <v>88</v>
      </c>
      <c r="B2" s="98"/>
      <c r="C2" s="98"/>
      <c r="D2" s="98"/>
      <c r="E2" s="98"/>
      <c r="F2" s="98"/>
      <c r="G2" s="98"/>
      <c r="H2" s="98"/>
    </row>
    <row r="3" spans="1:8">
      <c r="A3" s="98" t="s">
        <v>144</v>
      </c>
      <c r="B3" s="98"/>
      <c r="C3" s="98"/>
      <c r="D3" s="98"/>
      <c r="E3" s="98"/>
      <c r="F3" s="98"/>
      <c r="G3" s="98"/>
      <c r="H3" s="98"/>
    </row>
    <row r="4" spans="1:8" ht="10.5" customHeight="1">
      <c r="A4" s="98"/>
      <c r="B4" s="99"/>
      <c r="C4" s="99"/>
      <c r="D4" s="99"/>
      <c r="E4" s="99"/>
      <c r="F4" s="99"/>
      <c r="G4" s="2"/>
      <c r="H4" s="2"/>
    </row>
    <row r="5" spans="1:8" ht="12" customHeight="1">
      <c r="A5" s="98" t="s">
        <v>0</v>
      </c>
      <c r="B5" s="99"/>
      <c r="C5" s="99"/>
      <c r="D5" s="99"/>
      <c r="E5" s="99"/>
      <c r="F5" s="99"/>
      <c r="G5" s="2"/>
      <c r="H5" s="2"/>
    </row>
    <row r="6" spans="1:8">
      <c r="A6" s="102" t="s">
        <v>43</v>
      </c>
      <c r="B6" s="102"/>
      <c r="C6" s="102"/>
      <c r="D6" s="102"/>
      <c r="E6" s="102"/>
      <c r="F6" s="102"/>
      <c r="G6" s="102"/>
      <c r="H6" s="102"/>
    </row>
    <row r="7" spans="1:8" ht="70.5" customHeight="1">
      <c r="A7" s="3" t="s">
        <v>1</v>
      </c>
      <c r="B7" s="3" t="s">
        <v>47</v>
      </c>
      <c r="C7" s="3" t="s">
        <v>39</v>
      </c>
      <c r="D7" s="3" t="s">
        <v>40</v>
      </c>
      <c r="E7" s="3" t="s">
        <v>90</v>
      </c>
      <c r="F7" s="3" t="s">
        <v>41</v>
      </c>
      <c r="G7" s="3" t="s">
        <v>44</v>
      </c>
      <c r="H7" s="4" t="s">
        <v>45</v>
      </c>
    </row>
    <row r="8" spans="1:8" ht="15" customHeight="1">
      <c r="A8" s="6" t="s">
        <v>48</v>
      </c>
      <c r="B8" s="22" t="s">
        <v>49</v>
      </c>
      <c r="C8" s="18">
        <f>C9+C16+C18+C21+C25+C29+C31+C37+C40+C44+C46+C48+C50</f>
        <v>854003.26197000011</v>
      </c>
      <c r="D8" s="29">
        <f>D9+D16+D18+D21+D25+D29+D31+D37+D40+D44+D46+D48+D50</f>
        <v>958390.05130000017</v>
      </c>
      <c r="E8" s="29">
        <f>E9+E16+E18+E21+E25+E29+E31+E37+E40+E44+E46+E48+E50</f>
        <v>921150.81425000017</v>
      </c>
      <c r="F8" s="18">
        <f>E8/D8*100</f>
        <v>96.114396534116025</v>
      </c>
      <c r="G8" s="23">
        <f>E8/C8*100-100</f>
        <v>7.8626810072253335</v>
      </c>
      <c r="H8" s="32" t="s">
        <v>49</v>
      </c>
    </row>
    <row r="9" spans="1:8" ht="15" customHeight="1">
      <c r="A9" s="8" t="s">
        <v>2</v>
      </c>
      <c r="B9" s="24" t="s">
        <v>50</v>
      </c>
      <c r="C9" s="28">
        <v>81900.2</v>
      </c>
      <c r="D9" s="28">
        <v>92867.533249999993</v>
      </c>
      <c r="E9" s="28">
        <v>92509.065780000004</v>
      </c>
      <c r="F9" s="21">
        <f>E9/D9*100</f>
        <v>99.614001301149031</v>
      </c>
      <c r="G9" s="25">
        <f>E9/C9*100-100</f>
        <v>12.953406438567924</v>
      </c>
      <c r="H9" s="33" t="s">
        <v>49</v>
      </c>
    </row>
    <row r="10" spans="1:8" ht="36.75" customHeight="1">
      <c r="A10" s="5" t="s">
        <v>3</v>
      </c>
      <c r="B10" s="26" t="s">
        <v>51</v>
      </c>
      <c r="C10" s="29">
        <v>3321.2</v>
      </c>
      <c r="D10" s="29">
        <v>4707.4435000000003</v>
      </c>
      <c r="E10" s="29">
        <v>4673.4737500000001</v>
      </c>
      <c r="F10" s="18">
        <f t="shared" ref="F10:F52" si="0">E10/D10*100</f>
        <v>99.278382204693486</v>
      </c>
      <c r="G10" s="23">
        <f>E10/C10*100-100</f>
        <v>40.71642026978202</v>
      </c>
      <c r="H10" s="20" t="s">
        <v>89</v>
      </c>
    </row>
    <row r="11" spans="1:8" ht="45" customHeight="1">
      <c r="A11" s="5" t="s">
        <v>4</v>
      </c>
      <c r="B11" s="26" t="s">
        <v>53</v>
      </c>
      <c r="C11" s="29">
        <v>47488.1</v>
      </c>
      <c r="D11" s="29">
        <v>58180.843430000001</v>
      </c>
      <c r="E11" s="29">
        <v>57922.252899999999</v>
      </c>
      <c r="F11" s="18">
        <f t="shared" si="0"/>
        <v>99.555540080282398</v>
      </c>
      <c r="G11" s="23">
        <f t="shared" ref="G11:G51" si="1">E11/C11*100-100</f>
        <v>21.972142284066962</v>
      </c>
      <c r="H11" s="20" t="s">
        <v>132</v>
      </c>
    </row>
    <row r="12" spans="1:8" s="16" customFormat="1" ht="15" customHeight="1">
      <c r="A12" s="5" t="s">
        <v>127</v>
      </c>
      <c r="B12" s="26" t="s">
        <v>128</v>
      </c>
      <c r="C12" s="29">
        <v>2.9</v>
      </c>
      <c r="D12" s="29">
        <v>2.9</v>
      </c>
      <c r="E12" s="29">
        <v>0</v>
      </c>
      <c r="F12" s="18">
        <f t="shared" si="0"/>
        <v>0</v>
      </c>
      <c r="G12" s="23">
        <f t="shared" si="1"/>
        <v>-100</v>
      </c>
      <c r="H12" s="20"/>
    </row>
    <row r="13" spans="1:8" s="17" customFormat="1" ht="15" customHeight="1">
      <c r="A13" s="5" t="s">
        <v>140</v>
      </c>
      <c r="B13" s="26" t="s">
        <v>141</v>
      </c>
      <c r="C13" s="29">
        <v>300</v>
      </c>
      <c r="D13" s="29">
        <v>0</v>
      </c>
      <c r="E13" s="29">
        <v>0</v>
      </c>
      <c r="F13" s="18"/>
      <c r="G13" s="23">
        <f t="shared" si="1"/>
        <v>-100</v>
      </c>
      <c r="H13" s="20" t="s">
        <v>155</v>
      </c>
    </row>
    <row r="14" spans="1:8" s="1" customFormat="1" ht="17.25" customHeight="1">
      <c r="A14" s="6" t="s">
        <v>42</v>
      </c>
      <c r="B14" s="22" t="s">
        <v>52</v>
      </c>
      <c r="C14" s="29">
        <v>600</v>
      </c>
      <c r="D14" s="29">
        <v>0</v>
      </c>
      <c r="E14" s="29">
        <v>0</v>
      </c>
      <c r="F14" s="18"/>
      <c r="G14" s="23">
        <f>E14/C14*100-100</f>
        <v>-100</v>
      </c>
      <c r="H14" s="20" t="s">
        <v>129</v>
      </c>
    </row>
    <row r="15" spans="1:8" ht="15" customHeight="1">
      <c r="A15" s="5" t="s">
        <v>5</v>
      </c>
      <c r="B15" s="22" t="s">
        <v>87</v>
      </c>
      <c r="C15" s="29">
        <v>30188</v>
      </c>
      <c r="D15" s="29">
        <v>29976.346320000001</v>
      </c>
      <c r="E15" s="29">
        <v>29913.33913</v>
      </c>
      <c r="F15" s="18">
        <f t="shared" si="0"/>
        <v>99.789810308009535</v>
      </c>
      <c r="G15" s="23">
        <f t="shared" si="1"/>
        <v>-0.90983460315356979</v>
      </c>
      <c r="H15" s="20"/>
    </row>
    <row r="16" spans="1:8" ht="15" customHeight="1">
      <c r="A16" s="8" t="s">
        <v>6</v>
      </c>
      <c r="B16" s="24" t="s">
        <v>86</v>
      </c>
      <c r="C16" s="28">
        <v>2321.1999999999998</v>
      </c>
      <c r="D16" s="28">
        <v>2321.1999999999998</v>
      </c>
      <c r="E16" s="28">
        <v>2321.1999999999998</v>
      </c>
      <c r="F16" s="21">
        <f t="shared" si="0"/>
        <v>100</v>
      </c>
      <c r="G16" s="25">
        <f t="shared" si="1"/>
        <v>0</v>
      </c>
      <c r="H16" s="30" t="s">
        <v>49</v>
      </c>
    </row>
    <row r="17" spans="1:8" ht="16.5" customHeight="1">
      <c r="A17" s="5" t="s">
        <v>7</v>
      </c>
      <c r="B17" s="22" t="s">
        <v>85</v>
      </c>
      <c r="C17" s="29">
        <v>2321.1999999999998</v>
      </c>
      <c r="D17" s="29">
        <v>2321.1999999999998</v>
      </c>
      <c r="E17" s="29">
        <v>2321.1999999999998</v>
      </c>
      <c r="F17" s="18">
        <f t="shared" si="0"/>
        <v>100</v>
      </c>
      <c r="G17" s="23">
        <f t="shared" si="1"/>
        <v>0</v>
      </c>
      <c r="H17" s="20"/>
    </row>
    <row r="18" spans="1:8" ht="18" customHeight="1">
      <c r="A18" s="8" t="s">
        <v>8</v>
      </c>
      <c r="B18" s="24" t="s">
        <v>84</v>
      </c>
      <c r="C18" s="28">
        <v>3130.6</v>
      </c>
      <c r="D18" s="28">
        <v>4165.2934100000002</v>
      </c>
      <c r="E18" s="28">
        <v>4165.2934100000002</v>
      </c>
      <c r="F18" s="21">
        <f t="shared" si="0"/>
        <v>100</v>
      </c>
      <c r="G18" s="25">
        <f t="shared" si="1"/>
        <v>33.05096179646074</v>
      </c>
      <c r="H18" s="30" t="s">
        <v>49</v>
      </c>
    </row>
    <row r="19" spans="1:8" ht="37.5" customHeight="1">
      <c r="A19" s="5" t="s">
        <v>135</v>
      </c>
      <c r="B19" s="22" t="s">
        <v>134</v>
      </c>
      <c r="C19" s="29">
        <v>2880.6</v>
      </c>
      <c r="D19" s="29">
        <v>3915.2934100000002</v>
      </c>
      <c r="E19" s="29">
        <v>3915.2934100000002</v>
      </c>
      <c r="F19" s="18">
        <f t="shared" si="0"/>
        <v>100</v>
      </c>
      <c r="G19" s="23">
        <f t="shared" si="1"/>
        <v>35.919371311532331</v>
      </c>
      <c r="H19" s="20" t="s">
        <v>146</v>
      </c>
    </row>
    <row r="20" spans="1:8" s="17" customFormat="1" ht="37.5" customHeight="1">
      <c r="A20" s="5" t="s">
        <v>142</v>
      </c>
      <c r="B20" s="22" t="s">
        <v>143</v>
      </c>
      <c r="C20" s="29">
        <v>250</v>
      </c>
      <c r="D20" s="29">
        <v>250</v>
      </c>
      <c r="E20" s="29">
        <v>250</v>
      </c>
      <c r="F20" s="18">
        <f t="shared" si="0"/>
        <v>100</v>
      </c>
      <c r="G20" s="23">
        <f t="shared" si="1"/>
        <v>0</v>
      </c>
      <c r="H20" s="20"/>
    </row>
    <row r="21" spans="1:8" ht="18" customHeight="1">
      <c r="A21" s="8" t="s">
        <v>9</v>
      </c>
      <c r="B21" s="24" t="s">
        <v>83</v>
      </c>
      <c r="C21" s="28">
        <v>92538.047999999995</v>
      </c>
      <c r="D21" s="28">
        <v>170690.91852000001</v>
      </c>
      <c r="E21" s="28">
        <v>136335.60902</v>
      </c>
      <c r="F21" s="21">
        <f t="shared" si="0"/>
        <v>79.872795929694078</v>
      </c>
      <c r="G21" s="25">
        <f t="shared" si="1"/>
        <v>47.329246689966936</v>
      </c>
      <c r="H21" s="30" t="s">
        <v>49</v>
      </c>
    </row>
    <row r="22" spans="1:8" ht="24.75" customHeight="1">
      <c r="A22" s="5" t="s">
        <v>10</v>
      </c>
      <c r="B22" s="22" t="s">
        <v>82</v>
      </c>
      <c r="C22" s="29">
        <v>7125</v>
      </c>
      <c r="D22" s="29">
        <v>6110.4849800000002</v>
      </c>
      <c r="E22" s="29">
        <v>6110.4849800000002</v>
      </c>
      <c r="F22" s="18">
        <f t="shared" si="0"/>
        <v>100</v>
      </c>
      <c r="G22" s="23">
        <f t="shared" si="1"/>
        <v>-14.238807298245618</v>
      </c>
      <c r="H22" s="19" t="s">
        <v>137</v>
      </c>
    </row>
    <row r="23" spans="1:8" ht="37.5" customHeight="1">
      <c r="A23" s="5" t="s">
        <v>11</v>
      </c>
      <c r="B23" s="22" t="s">
        <v>81</v>
      </c>
      <c r="C23" s="29">
        <v>34769.785000000003</v>
      </c>
      <c r="D23" s="29">
        <v>90312.678260000001</v>
      </c>
      <c r="E23" s="29">
        <v>55957.368759999998</v>
      </c>
      <c r="F23" s="18">
        <f t="shared" si="0"/>
        <v>61.959593977387151</v>
      </c>
      <c r="G23" s="23">
        <f>E23/C23*100-100</f>
        <v>60.936769554370244</v>
      </c>
      <c r="H23" s="19" t="s">
        <v>130</v>
      </c>
    </row>
    <row r="24" spans="1:8" ht="99" customHeight="1">
      <c r="A24" s="5" t="s">
        <v>12</v>
      </c>
      <c r="B24" s="22" t="s">
        <v>80</v>
      </c>
      <c r="C24" s="29">
        <v>50643.262999999999</v>
      </c>
      <c r="D24" s="29">
        <v>74267.755279999998</v>
      </c>
      <c r="E24" s="29">
        <v>74267.755279999998</v>
      </c>
      <c r="F24" s="18">
        <f t="shared" si="0"/>
        <v>100</v>
      </c>
      <c r="G24" s="23">
        <f t="shared" si="1"/>
        <v>46.648835166880929</v>
      </c>
      <c r="H24" s="20" t="s">
        <v>139</v>
      </c>
    </row>
    <row r="25" spans="1:8" ht="15" customHeight="1">
      <c r="A25" s="8" t="s">
        <v>13</v>
      </c>
      <c r="B25" s="24" t="s">
        <v>79</v>
      </c>
      <c r="C25" s="28">
        <v>52698.648200000003</v>
      </c>
      <c r="D25" s="28">
        <v>84825.689719999995</v>
      </c>
      <c r="E25" s="28">
        <v>83955.524010000008</v>
      </c>
      <c r="F25" s="18">
        <f t="shared" si="0"/>
        <v>98.97417196031968</v>
      </c>
      <c r="G25" s="25">
        <f t="shared" si="1"/>
        <v>59.312481207060642</v>
      </c>
      <c r="H25" s="30" t="s">
        <v>49</v>
      </c>
    </row>
    <row r="26" spans="1:8" ht="86.25" customHeight="1">
      <c r="A26" s="5" t="s">
        <v>14</v>
      </c>
      <c r="B26" s="22" t="s">
        <v>78</v>
      </c>
      <c r="C26" s="29">
        <v>290</v>
      </c>
      <c r="D26" s="29">
        <v>7026.4544699999997</v>
      </c>
      <c r="E26" s="29">
        <v>7026.4544699999997</v>
      </c>
      <c r="F26" s="18">
        <f t="shared" si="0"/>
        <v>100</v>
      </c>
      <c r="G26" s="23">
        <f>E26/C26*100-100</f>
        <v>2322.9153344827582</v>
      </c>
      <c r="H26" s="19" t="s">
        <v>157</v>
      </c>
    </row>
    <row r="27" spans="1:8" ht="173.25" customHeight="1">
      <c r="A27" s="5" t="s">
        <v>15</v>
      </c>
      <c r="B27" s="22" t="s">
        <v>77</v>
      </c>
      <c r="C27" s="29">
        <v>46523.138350000001</v>
      </c>
      <c r="D27" s="29">
        <v>52876.221579999998</v>
      </c>
      <c r="E27" s="29">
        <v>52875.993560000003</v>
      </c>
      <c r="F27" s="18">
        <f t="shared" si="0"/>
        <v>99.999568766464051</v>
      </c>
      <c r="G27" s="23">
        <f t="shared" si="1"/>
        <v>13.655259372673001</v>
      </c>
      <c r="H27" s="19" t="s">
        <v>147</v>
      </c>
    </row>
    <row r="28" spans="1:8" ht="37.5" customHeight="1">
      <c r="A28" s="5" t="s">
        <v>16</v>
      </c>
      <c r="B28" s="22" t="s">
        <v>76</v>
      </c>
      <c r="C28" s="29">
        <v>5885.5098499999995</v>
      </c>
      <c r="D28" s="29">
        <v>24923.01367</v>
      </c>
      <c r="E28" s="29">
        <v>24053.075980000001</v>
      </c>
      <c r="F28" s="18">
        <f t="shared" si="0"/>
        <v>96.50950040986757</v>
      </c>
      <c r="G28" s="23">
        <f t="shared" si="1"/>
        <v>308.68296193574469</v>
      </c>
      <c r="H28" s="19" t="s">
        <v>158</v>
      </c>
    </row>
    <row r="29" spans="1:8" s="1" customFormat="1" ht="21" customHeight="1">
      <c r="A29" s="8" t="s">
        <v>122</v>
      </c>
      <c r="B29" s="27" t="s">
        <v>124</v>
      </c>
      <c r="C29" s="28">
        <v>1490</v>
      </c>
      <c r="D29" s="28">
        <v>460.7</v>
      </c>
      <c r="E29" s="28">
        <v>378.59840000000003</v>
      </c>
      <c r="F29" s="18">
        <f t="shared" si="0"/>
        <v>82.178945083568493</v>
      </c>
      <c r="G29" s="25">
        <f t="shared" si="1"/>
        <v>-74.590711409395965</v>
      </c>
      <c r="H29" s="30" t="s">
        <v>49</v>
      </c>
    </row>
    <row r="30" spans="1:8" s="1" customFormat="1" ht="28.5" customHeight="1">
      <c r="A30" s="5" t="s">
        <v>123</v>
      </c>
      <c r="B30" s="26" t="s">
        <v>125</v>
      </c>
      <c r="C30" s="29">
        <v>1490</v>
      </c>
      <c r="D30" s="29">
        <v>460.7</v>
      </c>
      <c r="E30" s="29">
        <v>378.59840000000003</v>
      </c>
      <c r="F30" s="18">
        <f t="shared" si="0"/>
        <v>82.178945083568493</v>
      </c>
      <c r="G30" s="23">
        <f t="shared" si="1"/>
        <v>-74.590711409395965</v>
      </c>
      <c r="H30" s="20" t="s">
        <v>156</v>
      </c>
    </row>
    <row r="31" spans="1:8" ht="15" customHeight="1">
      <c r="A31" s="8" t="s">
        <v>17</v>
      </c>
      <c r="B31" s="24" t="s">
        <v>75</v>
      </c>
      <c r="C31" s="28">
        <v>459591.42225999996</v>
      </c>
      <c r="D31" s="28">
        <v>442558.12901999999</v>
      </c>
      <c r="E31" s="28">
        <v>441446.34820999997</v>
      </c>
      <c r="F31" s="18">
        <f t="shared" si="0"/>
        <v>99.748783100547271</v>
      </c>
      <c r="G31" s="25">
        <f t="shared" si="1"/>
        <v>-3.9480880562942673</v>
      </c>
      <c r="H31" s="30" t="s">
        <v>49</v>
      </c>
    </row>
    <row r="32" spans="1:8" ht="120.75" customHeight="1">
      <c r="A32" s="5" t="s">
        <v>18</v>
      </c>
      <c r="B32" s="22" t="s">
        <v>74</v>
      </c>
      <c r="C32" s="29">
        <v>104607.329</v>
      </c>
      <c r="D32" s="29">
        <v>89202.721170000004</v>
      </c>
      <c r="E32" s="29">
        <v>89202.717720000001</v>
      </c>
      <c r="F32" s="18">
        <f t="shared" si="0"/>
        <v>99.999996132404974</v>
      </c>
      <c r="G32" s="23">
        <f t="shared" si="1"/>
        <v>-14.726130020966309</v>
      </c>
      <c r="H32" s="20" t="s">
        <v>153</v>
      </c>
    </row>
    <row r="33" spans="1:8" ht="18.75" customHeight="1">
      <c r="A33" s="5" t="s">
        <v>19</v>
      </c>
      <c r="B33" s="22" t="s">
        <v>73</v>
      </c>
      <c r="C33" s="29">
        <v>294683.62827999995</v>
      </c>
      <c r="D33" s="29">
        <v>297303.04627999995</v>
      </c>
      <c r="E33" s="29">
        <v>296265.26867999998</v>
      </c>
      <c r="F33" s="18">
        <f t="shared" si="0"/>
        <v>99.650936102745959</v>
      </c>
      <c r="G33" s="23">
        <f t="shared" si="1"/>
        <v>0.53672489687725999</v>
      </c>
      <c r="H33" s="20"/>
    </row>
    <row r="34" spans="1:8" ht="20.25" customHeight="1">
      <c r="A34" s="5" t="s">
        <v>20</v>
      </c>
      <c r="B34" s="22" t="s">
        <v>72</v>
      </c>
      <c r="C34" s="29">
        <v>37224.5</v>
      </c>
      <c r="D34" s="29">
        <v>35714.072799999994</v>
      </c>
      <c r="E34" s="29">
        <v>35714.072799999994</v>
      </c>
      <c r="F34" s="18">
        <f t="shared" si="0"/>
        <v>100</v>
      </c>
      <c r="G34" s="23">
        <f t="shared" si="1"/>
        <v>-4.057615817539542</v>
      </c>
      <c r="H34" s="20"/>
    </row>
    <row r="35" spans="1:8" ht="20.25" customHeight="1">
      <c r="A35" s="5" t="s">
        <v>21</v>
      </c>
      <c r="B35" s="22" t="s">
        <v>71</v>
      </c>
      <c r="C35" s="29">
        <v>5333.5</v>
      </c>
      <c r="D35" s="29">
        <v>5301.5309999999999</v>
      </c>
      <c r="E35" s="29">
        <v>5259.9291600000006</v>
      </c>
      <c r="F35" s="18">
        <f t="shared" si="0"/>
        <v>99.215286301259027</v>
      </c>
      <c r="G35" s="23">
        <f t="shared" si="1"/>
        <v>-1.3794101434330059</v>
      </c>
      <c r="H35" s="20"/>
    </row>
    <row r="36" spans="1:8" ht="15" customHeight="1">
      <c r="A36" s="5" t="s">
        <v>22</v>
      </c>
      <c r="B36" s="22" t="s">
        <v>70</v>
      </c>
      <c r="C36" s="29">
        <v>17742.464980000001</v>
      </c>
      <c r="D36" s="29">
        <v>15036.75777</v>
      </c>
      <c r="E36" s="29">
        <v>15004.359849999999</v>
      </c>
      <c r="F36" s="18">
        <f t="shared" si="0"/>
        <v>99.784541850739672</v>
      </c>
      <c r="G36" s="23">
        <f t="shared" si="1"/>
        <v>-15.432495614822969</v>
      </c>
      <c r="H36" s="20"/>
    </row>
    <row r="37" spans="1:8" ht="15" customHeight="1">
      <c r="A37" s="8" t="s">
        <v>23</v>
      </c>
      <c r="B37" s="24" t="s">
        <v>69</v>
      </c>
      <c r="C37" s="28">
        <v>68113.651930000007</v>
      </c>
      <c r="D37" s="28">
        <v>69719.625620000006</v>
      </c>
      <c r="E37" s="28">
        <v>69719.625620000006</v>
      </c>
      <c r="F37" s="18">
        <f t="shared" si="0"/>
        <v>100</v>
      </c>
      <c r="G37" s="25">
        <f t="shared" si="1"/>
        <v>2.357785325694266</v>
      </c>
      <c r="H37" s="30" t="s">
        <v>49</v>
      </c>
    </row>
    <row r="38" spans="1:8" ht="16.5" customHeight="1">
      <c r="A38" s="5" t="s">
        <v>24</v>
      </c>
      <c r="B38" s="22" t="s">
        <v>68</v>
      </c>
      <c r="C38" s="29">
        <v>67411.45193000001</v>
      </c>
      <c r="D38" s="29">
        <v>68838.963799999998</v>
      </c>
      <c r="E38" s="29">
        <v>68838.963799999998</v>
      </c>
      <c r="F38" s="18">
        <f t="shared" si="0"/>
        <v>100</v>
      </c>
      <c r="G38" s="23">
        <f t="shared" si="1"/>
        <v>2.1176103304855616</v>
      </c>
      <c r="H38" s="20"/>
    </row>
    <row r="39" spans="1:8" ht="27" customHeight="1">
      <c r="A39" s="5" t="s">
        <v>25</v>
      </c>
      <c r="B39" s="22" t="s">
        <v>67</v>
      </c>
      <c r="C39" s="29">
        <v>702.2</v>
      </c>
      <c r="D39" s="29">
        <v>880.66181999999992</v>
      </c>
      <c r="E39" s="29">
        <v>880.66181999999992</v>
      </c>
      <c r="F39" s="18">
        <f t="shared" si="0"/>
        <v>100</v>
      </c>
      <c r="G39" s="23">
        <f t="shared" si="1"/>
        <v>25.414671033893455</v>
      </c>
      <c r="H39" s="19" t="s">
        <v>154</v>
      </c>
    </row>
    <row r="40" spans="1:8" ht="15" customHeight="1">
      <c r="A40" s="8" t="s">
        <v>26</v>
      </c>
      <c r="B40" s="24" t="s">
        <v>66</v>
      </c>
      <c r="C40" s="28">
        <v>56137.491580000002</v>
      </c>
      <c r="D40" s="28">
        <v>53846.993950000004</v>
      </c>
      <c r="E40" s="28">
        <v>53445.497739999999</v>
      </c>
      <c r="F40" s="18">
        <f t="shared" si="0"/>
        <v>99.254375814603847</v>
      </c>
      <c r="G40" s="25">
        <f t="shared" si="1"/>
        <v>-4.7953582610005299</v>
      </c>
      <c r="H40" s="30" t="s">
        <v>49</v>
      </c>
    </row>
    <row r="41" spans="1:8" ht="15.75" customHeight="1">
      <c r="A41" s="5" t="s">
        <v>27</v>
      </c>
      <c r="B41" s="22" t="s">
        <v>65</v>
      </c>
      <c r="C41" s="29">
        <v>5686.5</v>
      </c>
      <c r="D41" s="29">
        <v>5483.2613499999998</v>
      </c>
      <c r="E41" s="29">
        <v>5483.2613499999998</v>
      </c>
      <c r="F41" s="18">
        <f t="shared" si="0"/>
        <v>100</v>
      </c>
      <c r="G41" s="23">
        <f t="shared" si="1"/>
        <v>-3.5740552184999643</v>
      </c>
      <c r="H41" s="20"/>
    </row>
    <row r="42" spans="1:8" ht="216" customHeight="1">
      <c r="A42" s="5" t="s">
        <v>28</v>
      </c>
      <c r="B42" s="22" t="s">
        <v>64</v>
      </c>
      <c r="C42" s="29">
        <v>4644.0012800000004</v>
      </c>
      <c r="D42" s="29">
        <v>2729.9926</v>
      </c>
      <c r="E42" s="29">
        <v>2729.9926</v>
      </c>
      <c r="F42" s="18">
        <f t="shared" si="0"/>
        <v>100</v>
      </c>
      <c r="G42" s="23">
        <f t="shared" si="1"/>
        <v>-41.214645832311227</v>
      </c>
      <c r="H42" s="100" t="s">
        <v>148</v>
      </c>
    </row>
    <row r="43" spans="1:8" ht="73.5" customHeight="1">
      <c r="A43" s="5" t="s">
        <v>29</v>
      </c>
      <c r="B43" s="22" t="s">
        <v>63</v>
      </c>
      <c r="C43" s="29">
        <v>45806.990299999998</v>
      </c>
      <c r="D43" s="29">
        <v>45633.74</v>
      </c>
      <c r="E43" s="29">
        <v>45232.24379</v>
      </c>
      <c r="F43" s="18">
        <f t="shared" si="0"/>
        <v>99.120176847218758</v>
      </c>
      <c r="G43" s="23">
        <f t="shared" si="1"/>
        <v>-1.2547135409592585</v>
      </c>
      <c r="H43" s="101"/>
    </row>
    <row r="44" spans="1:8" ht="15" customHeight="1">
      <c r="A44" s="8" t="s">
        <v>30</v>
      </c>
      <c r="B44" s="24" t="s">
        <v>62</v>
      </c>
      <c r="C44" s="28">
        <v>500</v>
      </c>
      <c r="D44" s="28">
        <v>629.85</v>
      </c>
      <c r="E44" s="28">
        <v>629.85</v>
      </c>
      <c r="F44" s="18">
        <f t="shared" si="0"/>
        <v>100</v>
      </c>
      <c r="G44" s="25">
        <f t="shared" si="1"/>
        <v>25.97</v>
      </c>
      <c r="H44" s="30"/>
    </row>
    <row r="45" spans="1:8" ht="24" customHeight="1">
      <c r="A45" s="5" t="s">
        <v>31</v>
      </c>
      <c r="B45" s="22" t="s">
        <v>61</v>
      </c>
      <c r="C45" s="29">
        <v>500</v>
      </c>
      <c r="D45" s="29">
        <v>629.85</v>
      </c>
      <c r="E45" s="29">
        <v>629.85</v>
      </c>
      <c r="F45" s="18">
        <f t="shared" si="0"/>
        <v>100</v>
      </c>
      <c r="G45" s="23">
        <f t="shared" si="1"/>
        <v>25.97</v>
      </c>
      <c r="H45" s="20" t="s">
        <v>138</v>
      </c>
    </row>
    <row r="46" spans="1:8" ht="15" customHeight="1">
      <c r="A46" s="8" t="s">
        <v>32</v>
      </c>
      <c r="B46" s="24" t="s">
        <v>60</v>
      </c>
      <c r="C46" s="28">
        <v>700</v>
      </c>
      <c r="D46" s="28">
        <v>700</v>
      </c>
      <c r="E46" s="28">
        <v>700</v>
      </c>
      <c r="F46" s="18">
        <f t="shared" si="0"/>
        <v>100</v>
      </c>
      <c r="G46" s="25">
        <f t="shared" si="1"/>
        <v>0</v>
      </c>
      <c r="H46" s="30" t="s">
        <v>49</v>
      </c>
    </row>
    <row r="47" spans="1:8" ht="15" customHeight="1">
      <c r="A47" s="5" t="s">
        <v>33</v>
      </c>
      <c r="B47" s="22" t="s">
        <v>59</v>
      </c>
      <c r="C47" s="29">
        <v>700</v>
      </c>
      <c r="D47" s="29">
        <v>700</v>
      </c>
      <c r="E47" s="29">
        <v>700</v>
      </c>
      <c r="F47" s="18">
        <f t="shared" si="0"/>
        <v>100</v>
      </c>
      <c r="G47" s="23">
        <f>E47/C47*100-100</f>
        <v>0</v>
      </c>
      <c r="H47" s="20"/>
    </row>
    <row r="48" spans="1:8" ht="15.75" customHeight="1">
      <c r="A48" s="8" t="s">
        <v>34</v>
      </c>
      <c r="B48" s="24" t="s">
        <v>58</v>
      </c>
      <c r="C48" s="28">
        <v>10.9</v>
      </c>
      <c r="D48" s="28">
        <v>10.81781</v>
      </c>
      <c r="E48" s="28">
        <v>10.81781</v>
      </c>
      <c r="F48" s="18">
        <f t="shared" si="0"/>
        <v>100</v>
      </c>
      <c r="G48" s="25">
        <f t="shared" si="1"/>
        <v>-0.75403669724771305</v>
      </c>
      <c r="H48" s="30" t="s">
        <v>49</v>
      </c>
    </row>
    <row r="49" spans="1:8" ht="25.5" customHeight="1">
      <c r="A49" s="5" t="s">
        <v>35</v>
      </c>
      <c r="B49" s="22" t="s">
        <v>57</v>
      </c>
      <c r="C49" s="29">
        <v>10.9</v>
      </c>
      <c r="D49" s="29">
        <v>10.81781</v>
      </c>
      <c r="E49" s="29">
        <v>10.81781</v>
      </c>
      <c r="F49" s="18">
        <f t="shared" si="0"/>
        <v>100</v>
      </c>
      <c r="G49" s="23">
        <f>E49/C49*100-100</f>
        <v>-0.75403669724771305</v>
      </c>
      <c r="H49" s="31" t="s">
        <v>49</v>
      </c>
    </row>
    <row r="50" spans="1:8" ht="31.5" customHeight="1">
      <c r="A50" s="8" t="s">
        <v>36</v>
      </c>
      <c r="B50" s="24" t="s">
        <v>56</v>
      </c>
      <c r="C50" s="28">
        <v>34871.1</v>
      </c>
      <c r="D50" s="28">
        <v>35593.300000000003</v>
      </c>
      <c r="E50" s="28">
        <v>35533.384250000003</v>
      </c>
      <c r="F50" s="18">
        <f t="shared" si="0"/>
        <v>99.831665650557838</v>
      </c>
      <c r="G50" s="25">
        <f t="shared" si="1"/>
        <v>1.8992353266745283</v>
      </c>
      <c r="H50" s="30" t="s">
        <v>49</v>
      </c>
    </row>
    <row r="51" spans="1:8" ht="30" customHeight="1">
      <c r="A51" s="5" t="s">
        <v>37</v>
      </c>
      <c r="B51" s="22" t="s">
        <v>55</v>
      </c>
      <c r="C51" s="29">
        <v>34871.1</v>
      </c>
      <c r="D51" s="29">
        <v>34871.1</v>
      </c>
      <c r="E51" s="29">
        <v>34811.184249999998</v>
      </c>
      <c r="F51" s="18">
        <f t="shared" si="0"/>
        <v>99.828179351956209</v>
      </c>
      <c r="G51" s="23">
        <f t="shared" si="1"/>
        <v>-0.17182064804379138</v>
      </c>
      <c r="H51" s="31" t="s">
        <v>49</v>
      </c>
    </row>
    <row r="52" spans="1:8" ht="41.25" customHeight="1">
      <c r="A52" s="5" t="s">
        <v>38</v>
      </c>
      <c r="B52" s="22" t="s">
        <v>54</v>
      </c>
      <c r="C52" s="29">
        <v>0</v>
      </c>
      <c r="D52" s="29">
        <v>722.2</v>
      </c>
      <c r="E52" s="29">
        <v>722.2</v>
      </c>
      <c r="F52" s="18">
        <f t="shared" si="0"/>
        <v>100</v>
      </c>
      <c r="G52" s="23"/>
      <c r="H52" s="19" t="s">
        <v>126</v>
      </c>
    </row>
    <row r="53" spans="1:8" s="1" customFormat="1" ht="15" customHeight="1">
      <c r="A53" s="15" t="s">
        <v>91</v>
      </c>
      <c r="B53" s="9"/>
      <c r="C53" s="10"/>
      <c r="D53" s="11"/>
      <c r="E53" s="11"/>
      <c r="F53" s="11"/>
      <c r="G53" s="12"/>
      <c r="H53" s="13"/>
    </row>
    <row r="54" spans="1:8" ht="16.5" customHeight="1">
      <c r="A54" s="14" t="s">
        <v>46</v>
      </c>
    </row>
    <row r="55" spans="1:8" ht="15" customHeight="1"/>
    <row r="56" spans="1:8" ht="15" customHeight="1">
      <c r="C56" s="7"/>
      <c r="D56" s="7"/>
      <c r="E56" s="7"/>
    </row>
  </sheetData>
  <mergeCells count="7">
    <mergeCell ref="H42:H43"/>
    <mergeCell ref="A6:H6"/>
    <mergeCell ref="A5:F5"/>
    <mergeCell ref="A1:F1"/>
    <mergeCell ref="A4:F4"/>
    <mergeCell ref="A2:H2"/>
    <mergeCell ref="A3:H3"/>
  </mergeCells>
  <pageMargins left="0.51181102362204722" right="0.31496062992125984" top="0.19685039370078741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1"/>
  <sheetViews>
    <sheetView workbookViewId="0">
      <selection activeCell="A2" sqref="A2:H2"/>
    </sheetView>
  </sheetViews>
  <sheetFormatPr defaultRowHeight="15"/>
  <cols>
    <col min="1" max="1" width="60.7109375" customWidth="1"/>
    <col min="2" max="2" width="20.7109375" style="17" customWidth="1"/>
    <col min="3" max="3" width="15.7109375" style="17" customWidth="1"/>
    <col min="4" max="6" width="15.7109375" customWidth="1"/>
    <col min="7" max="7" width="15.7109375" style="34" customWidth="1"/>
    <col min="8" max="8" width="38.7109375" style="34" customWidth="1"/>
  </cols>
  <sheetData>
    <row r="1" spans="1:8" s="17" customFormat="1" ht="39.950000000000003" customHeight="1">
      <c r="A1" s="103" t="s">
        <v>265</v>
      </c>
      <c r="B1" s="104"/>
      <c r="C1" s="104"/>
      <c r="D1" s="104"/>
      <c r="E1" s="104"/>
      <c r="F1" s="104"/>
      <c r="G1" s="104"/>
      <c r="H1" s="104"/>
    </row>
    <row r="2" spans="1:8" s="17" customFormat="1" ht="15" customHeight="1">
      <c r="A2" s="106"/>
      <c r="B2" s="106"/>
      <c r="C2" s="106"/>
      <c r="D2" s="106"/>
      <c r="E2" s="106"/>
      <c r="F2" s="106"/>
      <c r="G2" s="106"/>
      <c r="H2" s="106"/>
    </row>
    <row r="3" spans="1:8" s="17" customFormat="1" ht="14.1" customHeight="1" thickBot="1">
      <c r="A3" s="105" t="s">
        <v>160</v>
      </c>
      <c r="B3" s="104"/>
      <c r="C3" s="104"/>
      <c r="D3" s="104"/>
      <c r="E3" s="104"/>
      <c r="F3" s="104"/>
      <c r="G3" s="104"/>
      <c r="H3" s="104"/>
    </row>
    <row r="4" spans="1:8" s="17" customFormat="1" ht="67.5" customHeight="1" thickBot="1">
      <c r="A4" s="76" t="s">
        <v>161</v>
      </c>
      <c r="B4" s="76" t="s">
        <v>205</v>
      </c>
      <c r="C4" s="77" t="s">
        <v>39</v>
      </c>
      <c r="D4" s="77" t="s">
        <v>116</v>
      </c>
      <c r="E4" s="77" t="s">
        <v>90</v>
      </c>
      <c r="F4" s="77" t="s">
        <v>163</v>
      </c>
      <c r="G4" s="77" t="s">
        <v>164</v>
      </c>
      <c r="H4" s="77" t="s">
        <v>165</v>
      </c>
    </row>
    <row r="5" spans="1:8" s="17" customFormat="1" ht="15.75" thickBot="1">
      <c r="A5" s="78">
        <v>1</v>
      </c>
      <c r="B5" s="78">
        <v>2</v>
      </c>
      <c r="C5" s="78">
        <v>3</v>
      </c>
      <c r="D5" s="78">
        <v>4</v>
      </c>
      <c r="E5" s="78">
        <v>5</v>
      </c>
      <c r="F5" s="78">
        <v>6</v>
      </c>
      <c r="G5" s="77">
        <v>7</v>
      </c>
      <c r="H5" s="77">
        <v>8</v>
      </c>
    </row>
    <row r="6" spans="1:8" s="17" customFormat="1">
      <c r="A6" s="79" t="s">
        <v>117</v>
      </c>
      <c r="B6" s="80"/>
      <c r="C6" s="81">
        <f>C7+C39</f>
        <v>940566614.41999996</v>
      </c>
      <c r="D6" s="81">
        <v>1150228354.26</v>
      </c>
      <c r="E6" s="81">
        <v>1116151227.29</v>
      </c>
      <c r="F6" s="82">
        <v>97.037359856084962</v>
      </c>
      <c r="G6" s="83">
        <f t="shared" ref="G6:G22" si="0">E6/C6*100-100</f>
        <v>18.66796143708271</v>
      </c>
      <c r="H6" s="95" t="s">
        <v>98</v>
      </c>
    </row>
    <row r="7" spans="1:8" s="17" customFormat="1">
      <c r="A7" s="84" t="s">
        <v>115</v>
      </c>
      <c r="B7" s="85" t="s">
        <v>206</v>
      </c>
      <c r="C7" s="75">
        <f>C8+C10+C12+C17+C19+C21+C25+C27+C30+C34</f>
        <v>314032853</v>
      </c>
      <c r="D7" s="75">
        <v>335687491.43000001</v>
      </c>
      <c r="E7" s="75">
        <v>335051697.44</v>
      </c>
      <c r="F7" s="74">
        <v>99.810599439588415</v>
      </c>
      <c r="G7" s="86">
        <f t="shared" si="0"/>
        <v>6.6931992112303078</v>
      </c>
      <c r="H7" s="96" t="s">
        <v>98</v>
      </c>
    </row>
    <row r="8" spans="1:8" s="17" customFormat="1">
      <c r="A8" s="84" t="s">
        <v>114</v>
      </c>
      <c r="B8" s="85" t="s">
        <v>207</v>
      </c>
      <c r="C8" s="75">
        <v>182103000</v>
      </c>
      <c r="D8" s="75">
        <v>196400117.30000001</v>
      </c>
      <c r="E8" s="75">
        <v>194946741.25999999</v>
      </c>
      <c r="F8" s="74">
        <v>99.259992274963878</v>
      </c>
      <c r="G8" s="86">
        <f t="shared" si="0"/>
        <v>7.0530091541600086</v>
      </c>
      <c r="H8" s="96" t="s">
        <v>98</v>
      </c>
    </row>
    <row r="9" spans="1:8" s="17" customFormat="1">
      <c r="A9" s="87" t="s">
        <v>113</v>
      </c>
      <c r="B9" s="88" t="s">
        <v>208</v>
      </c>
      <c r="C9" s="89">
        <v>182103000</v>
      </c>
      <c r="D9" s="89">
        <v>196400117.30000001</v>
      </c>
      <c r="E9" s="89">
        <v>194946741.25999999</v>
      </c>
      <c r="F9" s="90">
        <v>99.259992274963878</v>
      </c>
      <c r="G9" s="91">
        <f t="shared" si="0"/>
        <v>7.0530091541600086</v>
      </c>
      <c r="H9" s="92"/>
    </row>
    <row r="10" spans="1:8" s="17" customFormat="1" ht="22.5">
      <c r="A10" s="84" t="s">
        <v>112</v>
      </c>
      <c r="B10" s="85" t="s">
        <v>209</v>
      </c>
      <c r="C10" s="75">
        <v>18012800</v>
      </c>
      <c r="D10" s="75">
        <v>19186576.109999999</v>
      </c>
      <c r="E10" s="75">
        <v>19321916.91</v>
      </c>
      <c r="F10" s="74">
        <v>100.70539318335938</v>
      </c>
      <c r="G10" s="86">
        <f t="shared" si="0"/>
        <v>7.2677035774560323</v>
      </c>
      <c r="H10" s="96" t="s">
        <v>98</v>
      </c>
    </row>
    <row r="11" spans="1:8" s="17" customFormat="1" ht="24">
      <c r="A11" s="87" t="s">
        <v>111</v>
      </c>
      <c r="B11" s="88" t="s">
        <v>210</v>
      </c>
      <c r="C11" s="89">
        <v>18012800</v>
      </c>
      <c r="D11" s="89">
        <v>19186576.109999999</v>
      </c>
      <c r="E11" s="89">
        <v>19321916.91</v>
      </c>
      <c r="F11" s="90">
        <v>100.70539318335938</v>
      </c>
      <c r="G11" s="91">
        <f t="shared" si="0"/>
        <v>7.2677035774560323</v>
      </c>
      <c r="H11" s="92" t="s">
        <v>151</v>
      </c>
    </row>
    <row r="12" spans="1:8" s="17" customFormat="1">
      <c r="A12" s="84" t="s">
        <v>110</v>
      </c>
      <c r="B12" s="85" t="s">
        <v>211</v>
      </c>
      <c r="C12" s="75">
        <f>C13+C14+C15+C16</f>
        <v>81728653</v>
      </c>
      <c r="D12" s="75">
        <v>75503053</v>
      </c>
      <c r="E12" s="75">
        <v>75510735.640000001</v>
      </c>
      <c r="F12" s="74">
        <v>100.01017527066092</v>
      </c>
      <c r="G12" s="86">
        <f t="shared" si="0"/>
        <v>-7.6080017616343127</v>
      </c>
      <c r="H12" s="96" t="s">
        <v>98</v>
      </c>
    </row>
    <row r="13" spans="1:8" s="17" customFormat="1" ht="24">
      <c r="A13" s="87" t="s">
        <v>109</v>
      </c>
      <c r="B13" s="88" t="s">
        <v>212</v>
      </c>
      <c r="C13" s="89">
        <v>78390653</v>
      </c>
      <c r="D13" s="89">
        <v>71951353</v>
      </c>
      <c r="E13" s="89">
        <v>71951744.900000006</v>
      </c>
      <c r="F13" s="90">
        <v>100.00054467356576</v>
      </c>
      <c r="G13" s="91">
        <f t="shared" si="0"/>
        <v>-8.2138722584693795</v>
      </c>
      <c r="H13" s="92" t="s">
        <v>273</v>
      </c>
    </row>
    <row r="14" spans="1:8" s="17" customFormat="1">
      <c r="A14" s="87" t="s">
        <v>108</v>
      </c>
      <c r="B14" s="88" t="s">
        <v>213</v>
      </c>
      <c r="C14" s="89"/>
      <c r="D14" s="89">
        <v>0</v>
      </c>
      <c r="E14" s="89">
        <v>7249.32</v>
      </c>
      <c r="F14" s="90">
        <v>0</v>
      </c>
      <c r="G14" s="91" t="e">
        <f t="shared" si="0"/>
        <v>#DIV/0!</v>
      </c>
      <c r="H14" s="92"/>
    </row>
    <row r="15" spans="1:8" s="17" customFormat="1" ht="24">
      <c r="A15" s="87" t="s">
        <v>107</v>
      </c>
      <c r="B15" s="88" t="s">
        <v>214</v>
      </c>
      <c r="C15" s="89">
        <v>253000</v>
      </c>
      <c r="D15" s="89">
        <v>64600</v>
      </c>
      <c r="E15" s="89">
        <v>64619.8</v>
      </c>
      <c r="F15" s="90">
        <v>100.03065015479878</v>
      </c>
      <c r="G15" s="91">
        <f t="shared" si="0"/>
        <v>-74.458577075098816</v>
      </c>
      <c r="H15" s="92" t="s">
        <v>271</v>
      </c>
    </row>
    <row r="16" spans="1:8" s="17" customFormat="1" ht="22.5">
      <c r="A16" s="87" t="s">
        <v>106</v>
      </c>
      <c r="B16" s="88" t="s">
        <v>215</v>
      </c>
      <c r="C16" s="89">
        <v>3085000</v>
      </c>
      <c r="D16" s="89">
        <v>3487100</v>
      </c>
      <c r="E16" s="89">
        <v>3487121.62</v>
      </c>
      <c r="F16" s="90">
        <v>100.00061999942646</v>
      </c>
      <c r="G16" s="91">
        <f t="shared" si="0"/>
        <v>13.034736466774717</v>
      </c>
      <c r="H16" s="92" t="s">
        <v>272</v>
      </c>
    </row>
    <row r="17" spans="1:8" s="17" customFormat="1">
      <c r="A17" s="84" t="s">
        <v>118</v>
      </c>
      <c r="B17" s="85" t="s">
        <v>216</v>
      </c>
      <c r="C17" s="75">
        <v>4616000</v>
      </c>
      <c r="D17" s="75">
        <v>1909600</v>
      </c>
      <c r="E17" s="75">
        <v>1909647.59</v>
      </c>
      <c r="F17" s="74">
        <v>100.00249214495183</v>
      </c>
      <c r="G17" s="86">
        <f t="shared" si="0"/>
        <v>-58.629818240901209</v>
      </c>
      <c r="H17" s="96" t="s">
        <v>98</v>
      </c>
    </row>
    <row r="18" spans="1:8" s="17" customFormat="1" ht="24" customHeight="1">
      <c r="A18" s="87" t="s">
        <v>119</v>
      </c>
      <c r="B18" s="88" t="s">
        <v>217</v>
      </c>
      <c r="C18" s="89">
        <v>4616000</v>
      </c>
      <c r="D18" s="89">
        <v>1909600</v>
      </c>
      <c r="E18" s="89">
        <v>1909647.59</v>
      </c>
      <c r="F18" s="90">
        <v>100.00249214495183</v>
      </c>
      <c r="G18" s="91">
        <f t="shared" si="0"/>
        <v>-58.629818240901209</v>
      </c>
      <c r="H18" s="92" t="s">
        <v>267</v>
      </c>
    </row>
    <row r="19" spans="1:8" s="17" customFormat="1">
      <c r="A19" s="84" t="s">
        <v>105</v>
      </c>
      <c r="B19" s="85" t="s">
        <v>218</v>
      </c>
      <c r="C19" s="75">
        <v>2775000</v>
      </c>
      <c r="D19" s="75">
        <v>4343600</v>
      </c>
      <c r="E19" s="75">
        <v>4343626.26</v>
      </c>
      <c r="F19" s="74">
        <v>100.00060456763975</v>
      </c>
      <c r="G19" s="86">
        <f t="shared" si="0"/>
        <v>56.527072432432419</v>
      </c>
      <c r="H19" s="96" t="s">
        <v>98</v>
      </c>
    </row>
    <row r="20" spans="1:8" s="17" customFormat="1" ht="24">
      <c r="A20" s="87" t="s">
        <v>220</v>
      </c>
      <c r="B20" s="88" t="s">
        <v>219</v>
      </c>
      <c r="C20" s="89">
        <v>2775000</v>
      </c>
      <c r="D20" s="89">
        <v>4343600</v>
      </c>
      <c r="E20" s="89">
        <v>4343626.26</v>
      </c>
      <c r="F20" s="90">
        <v>100.00060456763975</v>
      </c>
      <c r="G20" s="91">
        <f t="shared" si="0"/>
        <v>56.527072432432419</v>
      </c>
      <c r="H20" s="93" t="s">
        <v>149</v>
      </c>
    </row>
    <row r="21" spans="1:8" s="17" customFormat="1" ht="22.5">
      <c r="A21" s="84" t="s">
        <v>104</v>
      </c>
      <c r="B21" s="85" t="s">
        <v>221</v>
      </c>
      <c r="C21" s="75">
        <f>C22+C23+C24</f>
        <v>8839400</v>
      </c>
      <c r="D21" s="75">
        <v>19207092.289999999</v>
      </c>
      <c r="E21" s="75">
        <v>19207249.390000001</v>
      </c>
      <c r="F21" s="74">
        <v>100.00081792703253</v>
      </c>
      <c r="G21" s="86">
        <f t="shared" si="0"/>
        <v>117.29132508993825</v>
      </c>
      <c r="H21" s="96" t="s">
        <v>98</v>
      </c>
    </row>
    <row r="22" spans="1:8" s="17" customFormat="1" ht="56.25">
      <c r="A22" s="87" t="s">
        <v>223</v>
      </c>
      <c r="B22" s="88" t="s">
        <v>222</v>
      </c>
      <c r="C22" s="89">
        <v>8743400</v>
      </c>
      <c r="D22" s="89">
        <v>19012740.789999999</v>
      </c>
      <c r="E22" s="89">
        <v>19012824.68</v>
      </c>
      <c r="F22" s="90">
        <v>100.00044123044083</v>
      </c>
      <c r="G22" s="91">
        <f t="shared" si="0"/>
        <v>117.45344694283685</v>
      </c>
      <c r="H22" s="94" t="s">
        <v>266</v>
      </c>
    </row>
    <row r="23" spans="1:8" s="17" customFormat="1">
      <c r="A23" s="87" t="s">
        <v>225</v>
      </c>
      <c r="B23" s="88" t="s">
        <v>224</v>
      </c>
      <c r="C23" s="89">
        <v>25000</v>
      </c>
      <c r="D23" s="89">
        <v>96051.5</v>
      </c>
      <c r="E23" s="89">
        <v>96051.5</v>
      </c>
      <c r="F23" s="90">
        <v>100</v>
      </c>
      <c r="G23" s="91">
        <f t="shared" ref="G23:G48" si="1">E23/C23*100-100</f>
        <v>284.20600000000002</v>
      </c>
      <c r="H23" s="97"/>
    </row>
    <row r="24" spans="1:8" s="17" customFormat="1" ht="56.25">
      <c r="A24" s="87" t="s">
        <v>227</v>
      </c>
      <c r="B24" s="88" t="s">
        <v>226</v>
      </c>
      <c r="C24" s="89">
        <v>71000</v>
      </c>
      <c r="D24" s="89">
        <v>98300</v>
      </c>
      <c r="E24" s="89">
        <v>98373.21</v>
      </c>
      <c r="F24" s="90">
        <v>100.07447609359106</v>
      </c>
      <c r="G24" s="91">
        <f t="shared" si="1"/>
        <v>38.553816901408453</v>
      </c>
      <c r="H24" s="92" t="s">
        <v>274</v>
      </c>
    </row>
    <row r="25" spans="1:8" s="17" customFormat="1">
      <c r="A25" s="84" t="s">
        <v>103</v>
      </c>
      <c r="B25" s="85" t="s">
        <v>228</v>
      </c>
      <c r="C25" s="75">
        <v>28000</v>
      </c>
      <c r="D25" s="75">
        <v>28000</v>
      </c>
      <c r="E25" s="75">
        <v>165194.98000000001</v>
      </c>
      <c r="F25" s="74">
        <v>589.98207142857154</v>
      </c>
      <c r="G25" s="86">
        <f t="shared" si="1"/>
        <v>489.98207142857154</v>
      </c>
      <c r="H25" s="96" t="s">
        <v>98</v>
      </c>
    </row>
    <row r="26" spans="1:8" s="17" customFormat="1">
      <c r="A26" s="87" t="s">
        <v>230</v>
      </c>
      <c r="B26" s="88" t="s">
        <v>229</v>
      </c>
      <c r="C26" s="89">
        <v>28000</v>
      </c>
      <c r="D26" s="89">
        <v>28000</v>
      </c>
      <c r="E26" s="89">
        <v>165194.98000000001</v>
      </c>
      <c r="F26" s="90">
        <v>589.98207142857154</v>
      </c>
      <c r="G26" s="91">
        <f t="shared" si="1"/>
        <v>489.98207142857154</v>
      </c>
      <c r="H26" s="92" t="s">
        <v>152</v>
      </c>
    </row>
    <row r="27" spans="1:8" s="17" customFormat="1" ht="22.5">
      <c r="A27" s="84" t="s">
        <v>133</v>
      </c>
      <c r="B27" s="85" t="s">
        <v>231</v>
      </c>
      <c r="C27" s="75"/>
      <c r="D27" s="75">
        <v>324208.96000000002</v>
      </c>
      <c r="E27" s="75">
        <v>324304.87</v>
      </c>
      <c r="F27" s="74">
        <v>100.02958277278948</v>
      </c>
      <c r="G27" s="86" t="e">
        <f t="shared" si="1"/>
        <v>#DIV/0!</v>
      </c>
      <c r="H27" s="96" t="s">
        <v>98</v>
      </c>
    </row>
    <row r="28" spans="1:8" s="17" customFormat="1" ht="36" customHeight="1">
      <c r="A28" s="87" t="s">
        <v>233</v>
      </c>
      <c r="B28" s="88" t="s">
        <v>232</v>
      </c>
      <c r="C28" s="89"/>
      <c r="D28" s="89">
        <v>1050</v>
      </c>
      <c r="E28" s="89">
        <v>1050</v>
      </c>
      <c r="F28" s="90">
        <v>100</v>
      </c>
      <c r="G28" s="91" t="e">
        <f t="shared" si="1"/>
        <v>#DIV/0!</v>
      </c>
      <c r="H28" s="97"/>
    </row>
    <row r="29" spans="1:8" s="17" customFormat="1" ht="24">
      <c r="A29" s="87" t="s">
        <v>235</v>
      </c>
      <c r="B29" s="88" t="s">
        <v>234</v>
      </c>
      <c r="C29" s="89"/>
      <c r="D29" s="89">
        <v>323158.96000000002</v>
      </c>
      <c r="E29" s="89">
        <v>323254.87</v>
      </c>
      <c r="F29" s="90">
        <v>100.029678892394</v>
      </c>
      <c r="G29" s="91" t="e">
        <f t="shared" si="1"/>
        <v>#DIV/0!</v>
      </c>
      <c r="H29" s="92" t="s">
        <v>270</v>
      </c>
    </row>
    <row r="30" spans="1:8" s="17" customFormat="1">
      <c r="A30" s="84" t="s">
        <v>102</v>
      </c>
      <c r="B30" s="85" t="s">
        <v>236</v>
      </c>
      <c r="C30" s="75">
        <f>C31+C32+C33</f>
        <v>15560000</v>
      </c>
      <c r="D30" s="75">
        <v>16343743.77</v>
      </c>
      <c r="E30" s="75">
        <v>16343878.880000001</v>
      </c>
      <c r="F30" s="74">
        <v>100.00082667717938</v>
      </c>
      <c r="G30" s="86">
        <f t="shared" si="1"/>
        <v>5.0377820051413948</v>
      </c>
      <c r="H30" s="96" t="s">
        <v>98</v>
      </c>
    </row>
    <row r="31" spans="1:8" s="17" customFormat="1" ht="45" customHeight="1">
      <c r="A31" s="87" t="s">
        <v>238</v>
      </c>
      <c r="B31" s="88" t="s">
        <v>237</v>
      </c>
      <c r="C31" s="89">
        <v>10000000</v>
      </c>
      <c r="D31" s="89">
        <v>5116000</v>
      </c>
      <c r="E31" s="89">
        <v>5116000</v>
      </c>
      <c r="F31" s="90">
        <v>100</v>
      </c>
      <c r="G31" s="91">
        <f t="shared" si="1"/>
        <v>-48.839999999999996</v>
      </c>
      <c r="H31" s="92" t="s">
        <v>268</v>
      </c>
    </row>
    <row r="32" spans="1:8" s="17" customFormat="1" ht="22.5">
      <c r="A32" s="87" t="s">
        <v>240</v>
      </c>
      <c r="B32" s="88" t="s">
        <v>239</v>
      </c>
      <c r="C32" s="89">
        <v>5500000</v>
      </c>
      <c r="D32" s="89">
        <v>10834043.77</v>
      </c>
      <c r="E32" s="89">
        <v>10834173.380000001</v>
      </c>
      <c r="F32" s="90">
        <v>100.00119632154671</v>
      </c>
      <c r="G32" s="91">
        <f t="shared" si="1"/>
        <v>96.984970545454559</v>
      </c>
      <c r="H32" s="110" t="s">
        <v>269</v>
      </c>
    </row>
    <row r="33" spans="1:8" s="17" customFormat="1" ht="45">
      <c r="A33" s="87" t="s">
        <v>242</v>
      </c>
      <c r="B33" s="88" t="s">
        <v>241</v>
      </c>
      <c r="C33" s="89">
        <v>60000</v>
      </c>
      <c r="D33" s="89">
        <v>393700</v>
      </c>
      <c r="E33" s="89">
        <v>393705.5</v>
      </c>
      <c r="F33" s="90">
        <v>100.00139700279401</v>
      </c>
      <c r="G33" s="91">
        <f t="shared" si="1"/>
        <v>556.17583333333334</v>
      </c>
      <c r="H33" s="111"/>
    </row>
    <row r="34" spans="1:8" s="17" customFormat="1">
      <c r="A34" s="84" t="s">
        <v>101</v>
      </c>
      <c r="B34" s="85" t="s">
        <v>243</v>
      </c>
      <c r="C34" s="75">
        <v>370000</v>
      </c>
      <c r="D34" s="75">
        <v>2441500</v>
      </c>
      <c r="E34" s="75">
        <v>2978401.66</v>
      </c>
      <c r="F34" s="74">
        <v>121.99064755273399</v>
      </c>
      <c r="G34" s="86">
        <f t="shared" si="1"/>
        <v>704.9734216216217</v>
      </c>
      <c r="H34" s="96" t="s">
        <v>98</v>
      </c>
    </row>
    <row r="35" spans="1:8" s="17" customFormat="1" ht="22.5">
      <c r="A35" s="87" t="s">
        <v>245</v>
      </c>
      <c r="B35" s="88" t="s">
        <v>244</v>
      </c>
      <c r="C35" s="89">
        <v>218000</v>
      </c>
      <c r="D35" s="89">
        <v>277100</v>
      </c>
      <c r="E35" s="89">
        <v>285058.87</v>
      </c>
      <c r="F35" s="90">
        <v>102.87220137134608</v>
      </c>
      <c r="G35" s="91">
        <f t="shared" si="1"/>
        <v>30.760949541284418</v>
      </c>
      <c r="H35" s="107" t="s">
        <v>150</v>
      </c>
    </row>
    <row r="36" spans="1:8" s="17" customFormat="1" ht="67.5">
      <c r="A36" s="87" t="s">
        <v>247</v>
      </c>
      <c r="B36" s="88" t="s">
        <v>246</v>
      </c>
      <c r="C36" s="89"/>
      <c r="D36" s="89">
        <v>1708900</v>
      </c>
      <c r="E36" s="89">
        <v>1708922.8</v>
      </c>
      <c r="F36" s="90">
        <v>100.00133419158523</v>
      </c>
      <c r="G36" s="91" t="e">
        <f t="shared" si="1"/>
        <v>#DIV/0!</v>
      </c>
      <c r="H36" s="108"/>
    </row>
    <row r="37" spans="1:8" s="17" customFormat="1">
      <c r="A37" s="87" t="s">
        <v>249</v>
      </c>
      <c r="B37" s="88" t="s">
        <v>248</v>
      </c>
      <c r="C37" s="89"/>
      <c r="D37" s="89">
        <v>106300</v>
      </c>
      <c r="E37" s="89">
        <v>106346.95</v>
      </c>
      <c r="F37" s="90">
        <v>100.04416745061147</v>
      </c>
      <c r="G37" s="86" t="e">
        <f t="shared" si="1"/>
        <v>#DIV/0!</v>
      </c>
      <c r="H37" s="108"/>
    </row>
    <row r="38" spans="1:8" s="17" customFormat="1">
      <c r="A38" s="87" t="s">
        <v>251</v>
      </c>
      <c r="B38" s="88" t="s">
        <v>250</v>
      </c>
      <c r="C38" s="89">
        <v>152000</v>
      </c>
      <c r="D38" s="89">
        <v>349200</v>
      </c>
      <c r="E38" s="89">
        <v>878073.04</v>
      </c>
      <c r="F38" s="90">
        <v>251.45276059564719</v>
      </c>
      <c r="G38" s="86">
        <f t="shared" si="1"/>
        <v>477.67963157894735</v>
      </c>
      <c r="H38" s="109"/>
    </row>
    <row r="39" spans="1:8" s="17" customFormat="1">
      <c r="A39" s="84" t="s">
        <v>100</v>
      </c>
      <c r="B39" s="85" t="s">
        <v>252</v>
      </c>
      <c r="C39" s="75">
        <f>C40+C45+C47</f>
        <v>626533761.41999996</v>
      </c>
      <c r="D39" s="75">
        <v>814540862.83000004</v>
      </c>
      <c r="E39" s="75">
        <v>781099529.85000002</v>
      </c>
      <c r="F39" s="74">
        <v>95.894456066474902</v>
      </c>
      <c r="G39" s="86">
        <f t="shared" si="1"/>
        <v>24.669982361315434</v>
      </c>
      <c r="H39" s="96" t="s">
        <v>98</v>
      </c>
    </row>
    <row r="40" spans="1:8" s="17" customFormat="1" ht="22.5">
      <c r="A40" s="84" t="s">
        <v>99</v>
      </c>
      <c r="B40" s="85" t="s">
        <v>253</v>
      </c>
      <c r="C40" s="75">
        <f>C41+C42+C43+C44</f>
        <v>626533761.41999996</v>
      </c>
      <c r="D40" s="75">
        <v>814135023.14999998</v>
      </c>
      <c r="E40" s="75">
        <v>781898119.25999999</v>
      </c>
      <c r="F40" s="74">
        <v>96.040349208258974</v>
      </c>
      <c r="G40" s="86">
        <f t="shared" si="1"/>
        <v>24.797443874034244</v>
      </c>
      <c r="H40" s="96" t="s">
        <v>98</v>
      </c>
    </row>
    <row r="41" spans="1:8" s="17" customFormat="1" ht="36.75" customHeight="1">
      <c r="A41" s="87" t="s">
        <v>97</v>
      </c>
      <c r="B41" s="88" t="s">
        <v>254</v>
      </c>
      <c r="C41" s="89">
        <v>152073163.47</v>
      </c>
      <c r="D41" s="89">
        <v>175408243.77000001</v>
      </c>
      <c r="E41" s="89">
        <v>175408243.77000001</v>
      </c>
      <c r="F41" s="90">
        <v>100</v>
      </c>
      <c r="G41" s="91">
        <f t="shared" si="1"/>
        <v>15.344640545077766</v>
      </c>
      <c r="H41" s="92" t="s">
        <v>93</v>
      </c>
    </row>
    <row r="42" spans="1:8" s="17" customFormat="1" ht="39" customHeight="1">
      <c r="A42" s="87" t="s">
        <v>96</v>
      </c>
      <c r="B42" s="88" t="s">
        <v>255</v>
      </c>
      <c r="C42" s="89">
        <v>139930002.19</v>
      </c>
      <c r="D42" s="89">
        <v>258173845.11000001</v>
      </c>
      <c r="E42" s="89">
        <v>226755182.5</v>
      </c>
      <c r="F42" s="90">
        <v>87.830423877130741</v>
      </c>
      <c r="G42" s="91">
        <f t="shared" si="1"/>
        <v>62.049009469825421</v>
      </c>
      <c r="H42" s="92" t="s">
        <v>93</v>
      </c>
    </row>
    <row r="43" spans="1:8" s="17" customFormat="1" ht="37.5" customHeight="1">
      <c r="A43" s="87" t="s">
        <v>95</v>
      </c>
      <c r="B43" s="88" t="s">
        <v>256</v>
      </c>
      <c r="C43" s="89">
        <v>302290171.99000001</v>
      </c>
      <c r="D43" s="89">
        <v>329001802.69</v>
      </c>
      <c r="E43" s="89">
        <v>328183561.44</v>
      </c>
      <c r="F43" s="90">
        <v>99.751295815612607</v>
      </c>
      <c r="G43" s="91">
        <f t="shared" si="1"/>
        <v>8.5657397591002677</v>
      </c>
      <c r="H43" s="92" t="s">
        <v>93</v>
      </c>
    </row>
    <row r="44" spans="1:8" s="17" customFormat="1" ht="38.25" customHeight="1">
      <c r="A44" s="87" t="s">
        <v>94</v>
      </c>
      <c r="B44" s="88" t="s">
        <v>257</v>
      </c>
      <c r="C44" s="89">
        <v>32240423.77</v>
      </c>
      <c r="D44" s="89">
        <v>51551131.579999998</v>
      </c>
      <c r="E44" s="89">
        <v>51551131.549999997</v>
      </c>
      <c r="F44" s="90">
        <v>99.999999941805356</v>
      </c>
      <c r="G44" s="91">
        <f t="shared" si="1"/>
        <v>59.895949004146729</v>
      </c>
      <c r="H44" s="92" t="s">
        <v>93</v>
      </c>
    </row>
    <row r="45" spans="1:8" s="17" customFormat="1">
      <c r="A45" s="84" t="s">
        <v>259</v>
      </c>
      <c r="B45" s="85" t="s">
        <v>258</v>
      </c>
      <c r="C45" s="75"/>
      <c r="D45" s="75">
        <v>405839.68</v>
      </c>
      <c r="E45" s="75">
        <v>405839.68</v>
      </c>
      <c r="F45" s="74">
        <v>100</v>
      </c>
      <c r="G45" s="86" t="e">
        <f t="shared" si="1"/>
        <v>#DIV/0!</v>
      </c>
      <c r="H45" s="96" t="s">
        <v>98</v>
      </c>
    </row>
    <row r="46" spans="1:8" s="17" customFormat="1">
      <c r="A46" s="87" t="s">
        <v>261</v>
      </c>
      <c r="B46" s="88" t="s">
        <v>260</v>
      </c>
      <c r="C46" s="89"/>
      <c r="D46" s="89">
        <v>405839.68</v>
      </c>
      <c r="E46" s="89">
        <v>405839.68</v>
      </c>
      <c r="F46" s="90">
        <v>100</v>
      </c>
      <c r="G46" s="91" t="e">
        <f t="shared" si="1"/>
        <v>#DIV/0!</v>
      </c>
      <c r="H46" s="97"/>
    </row>
    <row r="47" spans="1:8" s="17" customFormat="1" ht="22.5">
      <c r="A47" s="84" t="s">
        <v>120</v>
      </c>
      <c r="B47" s="85" t="s">
        <v>262</v>
      </c>
      <c r="C47" s="75">
        <v>0</v>
      </c>
      <c r="D47" s="75">
        <v>0</v>
      </c>
      <c r="E47" s="75">
        <v>-1204429.0900000001</v>
      </c>
      <c r="F47" s="90">
        <v>0</v>
      </c>
      <c r="G47" s="86" t="e">
        <f t="shared" si="1"/>
        <v>#DIV/0!</v>
      </c>
      <c r="H47" s="96" t="s">
        <v>98</v>
      </c>
    </row>
    <row r="48" spans="1:8" s="17" customFormat="1" ht="33.75">
      <c r="A48" s="87" t="s">
        <v>264</v>
      </c>
      <c r="B48" s="88" t="s">
        <v>263</v>
      </c>
      <c r="C48" s="89">
        <v>0</v>
      </c>
      <c r="D48" s="89">
        <v>0</v>
      </c>
      <c r="E48" s="89">
        <v>-1204429.0900000001</v>
      </c>
      <c r="F48" s="90">
        <v>0</v>
      </c>
      <c r="G48" s="86" t="e">
        <f t="shared" si="1"/>
        <v>#DIV/0!</v>
      </c>
      <c r="H48" s="97"/>
    </row>
    <row r="50" spans="1:1">
      <c r="A50" s="57" t="s">
        <v>91</v>
      </c>
    </row>
    <row r="51" spans="1:1">
      <c r="A51" s="59" t="s">
        <v>46</v>
      </c>
    </row>
  </sheetData>
  <mergeCells count="5">
    <mergeCell ref="A1:H1"/>
    <mergeCell ref="A3:H3"/>
    <mergeCell ref="A2:H2"/>
    <mergeCell ref="H35:H38"/>
    <mergeCell ref="H32:H3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"/>
  <sheetViews>
    <sheetView workbookViewId="0">
      <selection activeCell="H36" sqref="H36"/>
    </sheetView>
  </sheetViews>
  <sheetFormatPr defaultRowHeight="12.75"/>
  <cols>
    <col min="1" max="1" width="60.7109375" style="34" customWidth="1"/>
    <col min="2" max="2" width="8.7109375" style="34" customWidth="1"/>
    <col min="3" max="7" width="15.7109375" style="34" customWidth="1"/>
    <col min="8" max="8" width="30.7109375" style="34" customWidth="1"/>
    <col min="9" max="256" width="9.140625" style="34"/>
    <col min="257" max="257" width="60.7109375" style="34" customWidth="1"/>
    <col min="258" max="258" width="8.7109375" style="34" customWidth="1"/>
    <col min="259" max="263" width="15.7109375" style="34" customWidth="1"/>
    <col min="264" max="264" width="30.7109375" style="34" customWidth="1"/>
    <col min="265" max="512" width="9.140625" style="34"/>
    <col min="513" max="513" width="60.7109375" style="34" customWidth="1"/>
    <col min="514" max="514" width="8.7109375" style="34" customWidth="1"/>
    <col min="515" max="519" width="15.7109375" style="34" customWidth="1"/>
    <col min="520" max="520" width="30.7109375" style="34" customWidth="1"/>
    <col min="521" max="768" width="9.140625" style="34"/>
    <col min="769" max="769" width="60.7109375" style="34" customWidth="1"/>
    <col min="770" max="770" width="8.7109375" style="34" customWidth="1"/>
    <col min="771" max="775" width="15.7109375" style="34" customWidth="1"/>
    <col min="776" max="776" width="30.7109375" style="34" customWidth="1"/>
    <col min="777" max="1024" width="9.140625" style="34"/>
    <col min="1025" max="1025" width="60.7109375" style="34" customWidth="1"/>
    <col min="1026" max="1026" width="8.7109375" style="34" customWidth="1"/>
    <col min="1027" max="1031" width="15.7109375" style="34" customWidth="1"/>
    <col min="1032" max="1032" width="30.7109375" style="34" customWidth="1"/>
    <col min="1033" max="1280" width="9.140625" style="34"/>
    <col min="1281" max="1281" width="60.7109375" style="34" customWidth="1"/>
    <col min="1282" max="1282" width="8.7109375" style="34" customWidth="1"/>
    <col min="1283" max="1287" width="15.7109375" style="34" customWidth="1"/>
    <col min="1288" max="1288" width="30.7109375" style="34" customWidth="1"/>
    <col min="1289" max="1536" width="9.140625" style="34"/>
    <col min="1537" max="1537" width="60.7109375" style="34" customWidth="1"/>
    <col min="1538" max="1538" width="8.7109375" style="34" customWidth="1"/>
    <col min="1539" max="1543" width="15.7109375" style="34" customWidth="1"/>
    <col min="1544" max="1544" width="30.7109375" style="34" customWidth="1"/>
    <col min="1545" max="1792" width="9.140625" style="34"/>
    <col min="1793" max="1793" width="60.7109375" style="34" customWidth="1"/>
    <col min="1794" max="1794" width="8.7109375" style="34" customWidth="1"/>
    <col min="1795" max="1799" width="15.7109375" style="34" customWidth="1"/>
    <col min="1800" max="1800" width="30.7109375" style="34" customWidth="1"/>
    <col min="1801" max="2048" width="9.140625" style="34"/>
    <col min="2049" max="2049" width="60.7109375" style="34" customWidth="1"/>
    <col min="2050" max="2050" width="8.7109375" style="34" customWidth="1"/>
    <col min="2051" max="2055" width="15.7109375" style="34" customWidth="1"/>
    <col min="2056" max="2056" width="30.7109375" style="34" customWidth="1"/>
    <col min="2057" max="2304" width="9.140625" style="34"/>
    <col min="2305" max="2305" width="60.7109375" style="34" customWidth="1"/>
    <col min="2306" max="2306" width="8.7109375" style="34" customWidth="1"/>
    <col min="2307" max="2311" width="15.7109375" style="34" customWidth="1"/>
    <col min="2312" max="2312" width="30.7109375" style="34" customWidth="1"/>
    <col min="2313" max="2560" width="9.140625" style="34"/>
    <col min="2561" max="2561" width="60.7109375" style="34" customWidth="1"/>
    <col min="2562" max="2562" width="8.7109375" style="34" customWidth="1"/>
    <col min="2563" max="2567" width="15.7109375" style="34" customWidth="1"/>
    <col min="2568" max="2568" width="30.7109375" style="34" customWidth="1"/>
    <col min="2569" max="2816" width="9.140625" style="34"/>
    <col min="2817" max="2817" width="60.7109375" style="34" customWidth="1"/>
    <col min="2818" max="2818" width="8.7109375" style="34" customWidth="1"/>
    <col min="2819" max="2823" width="15.7109375" style="34" customWidth="1"/>
    <col min="2824" max="2824" width="30.7109375" style="34" customWidth="1"/>
    <col min="2825" max="3072" width="9.140625" style="34"/>
    <col min="3073" max="3073" width="60.7109375" style="34" customWidth="1"/>
    <col min="3074" max="3074" width="8.7109375" style="34" customWidth="1"/>
    <col min="3075" max="3079" width="15.7109375" style="34" customWidth="1"/>
    <col min="3080" max="3080" width="30.7109375" style="34" customWidth="1"/>
    <col min="3081" max="3328" width="9.140625" style="34"/>
    <col min="3329" max="3329" width="60.7109375" style="34" customWidth="1"/>
    <col min="3330" max="3330" width="8.7109375" style="34" customWidth="1"/>
    <col min="3331" max="3335" width="15.7109375" style="34" customWidth="1"/>
    <col min="3336" max="3336" width="30.7109375" style="34" customWidth="1"/>
    <col min="3337" max="3584" width="9.140625" style="34"/>
    <col min="3585" max="3585" width="60.7109375" style="34" customWidth="1"/>
    <col min="3586" max="3586" width="8.7109375" style="34" customWidth="1"/>
    <col min="3587" max="3591" width="15.7109375" style="34" customWidth="1"/>
    <col min="3592" max="3592" width="30.7109375" style="34" customWidth="1"/>
    <col min="3593" max="3840" width="9.140625" style="34"/>
    <col min="3841" max="3841" width="60.7109375" style="34" customWidth="1"/>
    <col min="3842" max="3842" width="8.7109375" style="34" customWidth="1"/>
    <col min="3843" max="3847" width="15.7109375" style="34" customWidth="1"/>
    <col min="3848" max="3848" width="30.7109375" style="34" customWidth="1"/>
    <col min="3849" max="4096" width="9.140625" style="34"/>
    <col min="4097" max="4097" width="60.7109375" style="34" customWidth="1"/>
    <col min="4098" max="4098" width="8.7109375" style="34" customWidth="1"/>
    <col min="4099" max="4103" width="15.7109375" style="34" customWidth="1"/>
    <col min="4104" max="4104" width="30.7109375" style="34" customWidth="1"/>
    <col min="4105" max="4352" width="9.140625" style="34"/>
    <col min="4353" max="4353" width="60.7109375" style="34" customWidth="1"/>
    <col min="4354" max="4354" width="8.7109375" style="34" customWidth="1"/>
    <col min="4355" max="4359" width="15.7109375" style="34" customWidth="1"/>
    <col min="4360" max="4360" width="30.7109375" style="34" customWidth="1"/>
    <col min="4361" max="4608" width="9.140625" style="34"/>
    <col min="4609" max="4609" width="60.7109375" style="34" customWidth="1"/>
    <col min="4610" max="4610" width="8.7109375" style="34" customWidth="1"/>
    <col min="4611" max="4615" width="15.7109375" style="34" customWidth="1"/>
    <col min="4616" max="4616" width="30.7109375" style="34" customWidth="1"/>
    <col min="4617" max="4864" width="9.140625" style="34"/>
    <col min="4865" max="4865" width="60.7109375" style="34" customWidth="1"/>
    <col min="4866" max="4866" width="8.7109375" style="34" customWidth="1"/>
    <col min="4867" max="4871" width="15.7109375" style="34" customWidth="1"/>
    <col min="4872" max="4872" width="30.7109375" style="34" customWidth="1"/>
    <col min="4873" max="5120" width="9.140625" style="34"/>
    <col min="5121" max="5121" width="60.7109375" style="34" customWidth="1"/>
    <col min="5122" max="5122" width="8.7109375" style="34" customWidth="1"/>
    <col min="5123" max="5127" width="15.7109375" style="34" customWidth="1"/>
    <col min="5128" max="5128" width="30.7109375" style="34" customWidth="1"/>
    <col min="5129" max="5376" width="9.140625" style="34"/>
    <col min="5377" max="5377" width="60.7109375" style="34" customWidth="1"/>
    <col min="5378" max="5378" width="8.7109375" style="34" customWidth="1"/>
    <col min="5379" max="5383" width="15.7109375" style="34" customWidth="1"/>
    <col min="5384" max="5384" width="30.7109375" style="34" customWidth="1"/>
    <col min="5385" max="5632" width="9.140625" style="34"/>
    <col min="5633" max="5633" width="60.7109375" style="34" customWidth="1"/>
    <col min="5634" max="5634" width="8.7109375" style="34" customWidth="1"/>
    <col min="5635" max="5639" width="15.7109375" style="34" customWidth="1"/>
    <col min="5640" max="5640" width="30.7109375" style="34" customWidth="1"/>
    <col min="5641" max="5888" width="9.140625" style="34"/>
    <col min="5889" max="5889" width="60.7109375" style="34" customWidth="1"/>
    <col min="5890" max="5890" width="8.7109375" style="34" customWidth="1"/>
    <col min="5891" max="5895" width="15.7109375" style="34" customWidth="1"/>
    <col min="5896" max="5896" width="30.7109375" style="34" customWidth="1"/>
    <col min="5897" max="6144" width="9.140625" style="34"/>
    <col min="6145" max="6145" width="60.7109375" style="34" customWidth="1"/>
    <col min="6146" max="6146" width="8.7109375" style="34" customWidth="1"/>
    <col min="6147" max="6151" width="15.7109375" style="34" customWidth="1"/>
    <col min="6152" max="6152" width="30.7109375" style="34" customWidth="1"/>
    <col min="6153" max="6400" width="9.140625" style="34"/>
    <col min="6401" max="6401" width="60.7109375" style="34" customWidth="1"/>
    <col min="6402" max="6402" width="8.7109375" style="34" customWidth="1"/>
    <col min="6403" max="6407" width="15.7109375" style="34" customWidth="1"/>
    <col min="6408" max="6408" width="30.7109375" style="34" customWidth="1"/>
    <col min="6409" max="6656" width="9.140625" style="34"/>
    <col min="6657" max="6657" width="60.7109375" style="34" customWidth="1"/>
    <col min="6658" max="6658" width="8.7109375" style="34" customWidth="1"/>
    <col min="6659" max="6663" width="15.7109375" style="34" customWidth="1"/>
    <col min="6664" max="6664" width="30.7109375" style="34" customWidth="1"/>
    <col min="6665" max="6912" width="9.140625" style="34"/>
    <col min="6913" max="6913" width="60.7109375" style="34" customWidth="1"/>
    <col min="6914" max="6914" width="8.7109375" style="34" customWidth="1"/>
    <col min="6915" max="6919" width="15.7109375" style="34" customWidth="1"/>
    <col min="6920" max="6920" width="30.7109375" style="34" customWidth="1"/>
    <col min="6921" max="7168" width="9.140625" style="34"/>
    <col min="7169" max="7169" width="60.7109375" style="34" customWidth="1"/>
    <col min="7170" max="7170" width="8.7109375" style="34" customWidth="1"/>
    <col min="7171" max="7175" width="15.7109375" style="34" customWidth="1"/>
    <col min="7176" max="7176" width="30.7109375" style="34" customWidth="1"/>
    <col min="7177" max="7424" width="9.140625" style="34"/>
    <col min="7425" max="7425" width="60.7109375" style="34" customWidth="1"/>
    <col min="7426" max="7426" width="8.7109375" style="34" customWidth="1"/>
    <col min="7427" max="7431" width="15.7109375" style="34" customWidth="1"/>
    <col min="7432" max="7432" width="30.7109375" style="34" customWidth="1"/>
    <col min="7433" max="7680" width="9.140625" style="34"/>
    <col min="7681" max="7681" width="60.7109375" style="34" customWidth="1"/>
    <col min="7682" max="7682" width="8.7109375" style="34" customWidth="1"/>
    <col min="7683" max="7687" width="15.7109375" style="34" customWidth="1"/>
    <col min="7688" max="7688" width="30.7109375" style="34" customWidth="1"/>
    <col min="7689" max="7936" width="9.140625" style="34"/>
    <col min="7937" max="7937" width="60.7109375" style="34" customWidth="1"/>
    <col min="7938" max="7938" width="8.7109375" style="34" customWidth="1"/>
    <col min="7939" max="7943" width="15.7109375" style="34" customWidth="1"/>
    <col min="7944" max="7944" width="30.7109375" style="34" customWidth="1"/>
    <col min="7945" max="8192" width="9.140625" style="34"/>
    <col min="8193" max="8193" width="60.7109375" style="34" customWidth="1"/>
    <col min="8194" max="8194" width="8.7109375" style="34" customWidth="1"/>
    <col min="8195" max="8199" width="15.7109375" style="34" customWidth="1"/>
    <col min="8200" max="8200" width="30.7109375" style="34" customWidth="1"/>
    <col min="8201" max="8448" width="9.140625" style="34"/>
    <col min="8449" max="8449" width="60.7109375" style="34" customWidth="1"/>
    <col min="8450" max="8450" width="8.7109375" style="34" customWidth="1"/>
    <col min="8451" max="8455" width="15.7109375" style="34" customWidth="1"/>
    <col min="8456" max="8456" width="30.7109375" style="34" customWidth="1"/>
    <col min="8457" max="8704" width="9.140625" style="34"/>
    <col min="8705" max="8705" width="60.7109375" style="34" customWidth="1"/>
    <col min="8706" max="8706" width="8.7109375" style="34" customWidth="1"/>
    <col min="8707" max="8711" width="15.7109375" style="34" customWidth="1"/>
    <col min="8712" max="8712" width="30.7109375" style="34" customWidth="1"/>
    <col min="8713" max="8960" width="9.140625" style="34"/>
    <col min="8961" max="8961" width="60.7109375" style="34" customWidth="1"/>
    <col min="8962" max="8962" width="8.7109375" style="34" customWidth="1"/>
    <col min="8963" max="8967" width="15.7109375" style="34" customWidth="1"/>
    <col min="8968" max="8968" width="30.7109375" style="34" customWidth="1"/>
    <col min="8969" max="9216" width="9.140625" style="34"/>
    <col min="9217" max="9217" width="60.7109375" style="34" customWidth="1"/>
    <col min="9218" max="9218" width="8.7109375" style="34" customWidth="1"/>
    <col min="9219" max="9223" width="15.7109375" style="34" customWidth="1"/>
    <col min="9224" max="9224" width="30.7109375" style="34" customWidth="1"/>
    <col min="9225" max="9472" width="9.140625" style="34"/>
    <col min="9473" max="9473" width="60.7109375" style="34" customWidth="1"/>
    <col min="9474" max="9474" width="8.7109375" style="34" customWidth="1"/>
    <col min="9475" max="9479" width="15.7109375" style="34" customWidth="1"/>
    <col min="9480" max="9480" width="30.7109375" style="34" customWidth="1"/>
    <col min="9481" max="9728" width="9.140625" style="34"/>
    <col min="9729" max="9729" width="60.7109375" style="34" customWidth="1"/>
    <col min="9730" max="9730" width="8.7109375" style="34" customWidth="1"/>
    <col min="9731" max="9735" width="15.7109375" style="34" customWidth="1"/>
    <col min="9736" max="9736" width="30.7109375" style="34" customWidth="1"/>
    <col min="9737" max="9984" width="9.140625" style="34"/>
    <col min="9985" max="9985" width="60.7109375" style="34" customWidth="1"/>
    <col min="9986" max="9986" width="8.7109375" style="34" customWidth="1"/>
    <col min="9987" max="9991" width="15.7109375" style="34" customWidth="1"/>
    <col min="9992" max="9992" width="30.7109375" style="34" customWidth="1"/>
    <col min="9993" max="10240" width="9.140625" style="34"/>
    <col min="10241" max="10241" width="60.7109375" style="34" customWidth="1"/>
    <col min="10242" max="10242" width="8.7109375" style="34" customWidth="1"/>
    <col min="10243" max="10247" width="15.7109375" style="34" customWidth="1"/>
    <col min="10248" max="10248" width="30.7109375" style="34" customWidth="1"/>
    <col min="10249" max="10496" width="9.140625" style="34"/>
    <col min="10497" max="10497" width="60.7109375" style="34" customWidth="1"/>
    <col min="10498" max="10498" width="8.7109375" style="34" customWidth="1"/>
    <col min="10499" max="10503" width="15.7109375" style="34" customWidth="1"/>
    <col min="10504" max="10504" width="30.7109375" style="34" customWidth="1"/>
    <col min="10505" max="10752" width="9.140625" style="34"/>
    <col min="10753" max="10753" width="60.7109375" style="34" customWidth="1"/>
    <col min="10754" max="10754" width="8.7109375" style="34" customWidth="1"/>
    <col min="10755" max="10759" width="15.7109375" style="34" customWidth="1"/>
    <col min="10760" max="10760" width="30.7109375" style="34" customWidth="1"/>
    <col min="10761" max="11008" width="9.140625" style="34"/>
    <col min="11009" max="11009" width="60.7109375" style="34" customWidth="1"/>
    <col min="11010" max="11010" width="8.7109375" style="34" customWidth="1"/>
    <col min="11011" max="11015" width="15.7109375" style="34" customWidth="1"/>
    <col min="11016" max="11016" width="30.7109375" style="34" customWidth="1"/>
    <col min="11017" max="11264" width="9.140625" style="34"/>
    <col min="11265" max="11265" width="60.7109375" style="34" customWidth="1"/>
    <col min="11266" max="11266" width="8.7109375" style="34" customWidth="1"/>
    <col min="11267" max="11271" width="15.7109375" style="34" customWidth="1"/>
    <col min="11272" max="11272" width="30.7109375" style="34" customWidth="1"/>
    <col min="11273" max="11520" width="9.140625" style="34"/>
    <col min="11521" max="11521" width="60.7109375" style="34" customWidth="1"/>
    <col min="11522" max="11522" width="8.7109375" style="34" customWidth="1"/>
    <col min="11523" max="11527" width="15.7109375" style="34" customWidth="1"/>
    <col min="11528" max="11528" width="30.7109375" style="34" customWidth="1"/>
    <col min="11529" max="11776" width="9.140625" style="34"/>
    <col min="11777" max="11777" width="60.7109375" style="34" customWidth="1"/>
    <col min="11778" max="11778" width="8.7109375" style="34" customWidth="1"/>
    <col min="11779" max="11783" width="15.7109375" style="34" customWidth="1"/>
    <col min="11784" max="11784" width="30.7109375" style="34" customWidth="1"/>
    <col min="11785" max="12032" width="9.140625" style="34"/>
    <col min="12033" max="12033" width="60.7109375" style="34" customWidth="1"/>
    <col min="12034" max="12034" width="8.7109375" style="34" customWidth="1"/>
    <col min="12035" max="12039" width="15.7109375" style="34" customWidth="1"/>
    <col min="12040" max="12040" width="30.7109375" style="34" customWidth="1"/>
    <col min="12041" max="12288" width="9.140625" style="34"/>
    <col min="12289" max="12289" width="60.7109375" style="34" customWidth="1"/>
    <col min="12290" max="12290" width="8.7109375" style="34" customWidth="1"/>
    <col min="12291" max="12295" width="15.7109375" style="34" customWidth="1"/>
    <col min="12296" max="12296" width="30.7109375" style="34" customWidth="1"/>
    <col min="12297" max="12544" width="9.140625" style="34"/>
    <col min="12545" max="12545" width="60.7109375" style="34" customWidth="1"/>
    <col min="12546" max="12546" width="8.7109375" style="34" customWidth="1"/>
    <col min="12547" max="12551" width="15.7109375" style="34" customWidth="1"/>
    <col min="12552" max="12552" width="30.7109375" style="34" customWidth="1"/>
    <col min="12553" max="12800" width="9.140625" style="34"/>
    <col min="12801" max="12801" width="60.7109375" style="34" customWidth="1"/>
    <col min="12802" max="12802" width="8.7109375" style="34" customWidth="1"/>
    <col min="12803" max="12807" width="15.7109375" style="34" customWidth="1"/>
    <col min="12808" max="12808" width="30.7109375" style="34" customWidth="1"/>
    <col min="12809" max="13056" width="9.140625" style="34"/>
    <col min="13057" max="13057" width="60.7109375" style="34" customWidth="1"/>
    <col min="13058" max="13058" width="8.7109375" style="34" customWidth="1"/>
    <col min="13059" max="13063" width="15.7109375" style="34" customWidth="1"/>
    <col min="13064" max="13064" width="30.7109375" style="34" customWidth="1"/>
    <col min="13065" max="13312" width="9.140625" style="34"/>
    <col min="13313" max="13313" width="60.7109375" style="34" customWidth="1"/>
    <col min="13314" max="13314" width="8.7109375" style="34" customWidth="1"/>
    <col min="13315" max="13319" width="15.7109375" style="34" customWidth="1"/>
    <col min="13320" max="13320" width="30.7109375" style="34" customWidth="1"/>
    <col min="13321" max="13568" width="9.140625" style="34"/>
    <col min="13569" max="13569" width="60.7109375" style="34" customWidth="1"/>
    <col min="13570" max="13570" width="8.7109375" style="34" customWidth="1"/>
    <col min="13571" max="13575" width="15.7109375" style="34" customWidth="1"/>
    <col min="13576" max="13576" width="30.7109375" style="34" customWidth="1"/>
    <col min="13577" max="13824" width="9.140625" style="34"/>
    <col min="13825" max="13825" width="60.7109375" style="34" customWidth="1"/>
    <col min="13826" max="13826" width="8.7109375" style="34" customWidth="1"/>
    <col min="13827" max="13831" width="15.7109375" style="34" customWidth="1"/>
    <col min="13832" max="13832" width="30.7109375" style="34" customWidth="1"/>
    <col min="13833" max="14080" width="9.140625" style="34"/>
    <col min="14081" max="14081" width="60.7109375" style="34" customWidth="1"/>
    <col min="14082" max="14082" width="8.7109375" style="34" customWidth="1"/>
    <col min="14083" max="14087" width="15.7109375" style="34" customWidth="1"/>
    <col min="14088" max="14088" width="30.7109375" style="34" customWidth="1"/>
    <col min="14089" max="14336" width="9.140625" style="34"/>
    <col min="14337" max="14337" width="60.7109375" style="34" customWidth="1"/>
    <col min="14338" max="14338" width="8.7109375" style="34" customWidth="1"/>
    <col min="14339" max="14343" width="15.7109375" style="34" customWidth="1"/>
    <col min="14344" max="14344" width="30.7109375" style="34" customWidth="1"/>
    <col min="14345" max="14592" width="9.140625" style="34"/>
    <col min="14593" max="14593" width="60.7109375" style="34" customWidth="1"/>
    <col min="14594" max="14594" width="8.7109375" style="34" customWidth="1"/>
    <col min="14595" max="14599" width="15.7109375" style="34" customWidth="1"/>
    <col min="14600" max="14600" width="30.7109375" style="34" customWidth="1"/>
    <col min="14601" max="14848" width="9.140625" style="34"/>
    <col min="14849" max="14849" width="60.7109375" style="34" customWidth="1"/>
    <col min="14850" max="14850" width="8.7109375" style="34" customWidth="1"/>
    <col min="14851" max="14855" width="15.7109375" style="34" customWidth="1"/>
    <col min="14856" max="14856" width="30.7109375" style="34" customWidth="1"/>
    <col min="14857" max="15104" width="9.140625" style="34"/>
    <col min="15105" max="15105" width="60.7109375" style="34" customWidth="1"/>
    <col min="15106" max="15106" width="8.7109375" style="34" customWidth="1"/>
    <col min="15107" max="15111" width="15.7109375" style="34" customWidth="1"/>
    <col min="15112" max="15112" width="30.7109375" style="34" customWidth="1"/>
    <col min="15113" max="15360" width="9.140625" style="34"/>
    <col min="15361" max="15361" width="60.7109375" style="34" customWidth="1"/>
    <col min="15362" max="15362" width="8.7109375" style="34" customWidth="1"/>
    <col min="15363" max="15367" width="15.7109375" style="34" customWidth="1"/>
    <col min="15368" max="15368" width="30.7109375" style="34" customWidth="1"/>
    <col min="15369" max="15616" width="9.140625" style="34"/>
    <col min="15617" max="15617" width="60.7109375" style="34" customWidth="1"/>
    <col min="15618" max="15618" width="8.7109375" style="34" customWidth="1"/>
    <col min="15619" max="15623" width="15.7109375" style="34" customWidth="1"/>
    <col min="15624" max="15624" width="30.7109375" style="34" customWidth="1"/>
    <col min="15625" max="15872" width="9.140625" style="34"/>
    <col min="15873" max="15873" width="60.7109375" style="34" customWidth="1"/>
    <col min="15874" max="15874" width="8.7109375" style="34" customWidth="1"/>
    <col min="15875" max="15879" width="15.7109375" style="34" customWidth="1"/>
    <col min="15880" max="15880" width="30.7109375" style="34" customWidth="1"/>
    <col min="15881" max="16128" width="9.140625" style="34"/>
    <col min="16129" max="16129" width="60.7109375" style="34" customWidth="1"/>
    <col min="16130" max="16130" width="8.7109375" style="34" customWidth="1"/>
    <col min="16131" max="16135" width="15.7109375" style="34" customWidth="1"/>
    <col min="16136" max="16136" width="30.7109375" style="34" customWidth="1"/>
    <col min="16137" max="16384" width="9.140625" style="34"/>
  </cols>
  <sheetData>
    <row r="1" spans="1:8" ht="39.950000000000003" customHeight="1">
      <c r="A1" s="112" t="s">
        <v>159</v>
      </c>
      <c r="B1" s="112"/>
      <c r="C1" s="112"/>
      <c r="D1" s="112"/>
      <c r="E1" s="112"/>
      <c r="F1" s="112"/>
      <c r="G1" s="113"/>
      <c r="H1" s="113"/>
    </row>
    <row r="2" spans="1:8" ht="15" customHeight="1">
      <c r="A2" s="35"/>
      <c r="B2" s="35"/>
      <c r="C2" s="60"/>
      <c r="D2" s="35"/>
      <c r="E2" s="35"/>
      <c r="F2" s="35"/>
    </row>
    <row r="3" spans="1:8" ht="14.1" customHeight="1" thickBot="1">
      <c r="A3" s="114" t="s">
        <v>160</v>
      </c>
      <c r="B3" s="115"/>
      <c r="C3" s="115"/>
      <c r="D3" s="115"/>
      <c r="E3" s="115"/>
      <c r="F3" s="115"/>
      <c r="G3" s="116"/>
      <c r="H3" s="116"/>
    </row>
    <row r="4" spans="1:8" ht="57" customHeight="1" thickBot="1">
      <c r="A4" s="36" t="s">
        <v>161</v>
      </c>
      <c r="B4" s="36" t="s">
        <v>162</v>
      </c>
      <c r="C4" s="37" t="s">
        <v>39</v>
      </c>
      <c r="D4" s="37" t="s">
        <v>116</v>
      </c>
      <c r="E4" s="38" t="s">
        <v>90</v>
      </c>
      <c r="F4" s="36" t="s">
        <v>163</v>
      </c>
      <c r="G4" s="36" t="s">
        <v>164</v>
      </c>
      <c r="H4" s="36" t="s">
        <v>165</v>
      </c>
    </row>
    <row r="5" spans="1:8" ht="15" customHeight="1" thickBot="1">
      <c r="A5" s="39">
        <v>1</v>
      </c>
      <c r="B5" s="39">
        <v>2</v>
      </c>
      <c r="C5" s="39">
        <v>3</v>
      </c>
      <c r="D5" s="39">
        <v>4</v>
      </c>
      <c r="E5" s="39">
        <v>5</v>
      </c>
      <c r="F5" s="39">
        <v>6</v>
      </c>
      <c r="G5" s="39">
        <v>7</v>
      </c>
      <c r="H5" s="39">
        <v>8</v>
      </c>
    </row>
    <row r="6" spans="1:8">
      <c r="A6" s="40" t="s">
        <v>48</v>
      </c>
      <c r="B6" s="41" t="s">
        <v>98</v>
      </c>
      <c r="C6" s="42">
        <f>C7+C14+C16+C18+C22+C27+C29+C35+C38+C42+C44+C46+C48</f>
        <v>933066614.42000008</v>
      </c>
      <c r="D6" s="43">
        <v>1156439495.1300001</v>
      </c>
      <c r="E6" s="43">
        <v>1122033606.4000001</v>
      </c>
      <c r="F6" s="44">
        <v>97.024843160849301</v>
      </c>
      <c r="G6" s="44">
        <f>E6/C6*100-100</f>
        <v>20.252250917525643</v>
      </c>
      <c r="H6" s="44"/>
    </row>
    <row r="7" spans="1:8">
      <c r="A7" s="45" t="s">
        <v>2</v>
      </c>
      <c r="B7" s="46" t="s">
        <v>50</v>
      </c>
      <c r="C7" s="47">
        <f>SUM(C8:C13)</f>
        <v>83489900</v>
      </c>
      <c r="D7" s="48">
        <v>107846815.08</v>
      </c>
      <c r="E7" s="48">
        <v>106750984.88</v>
      </c>
      <c r="F7" s="49">
        <v>98.983901194312395</v>
      </c>
      <c r="G7" s="49">
        <f t="shared" ref="G7:G50" si="0">E7/C7*100-100</f>
        <v>27.860956690569765</v>
      </c>
      <c r="H7" s="50" t="s">
        <v>98</v>
      </c>
    </row>
    <row r="8" spans="1:8" ht="45">
      <c r="A8" s="51" t="s">
        <v>3</v>
      </c>
      <c r="B8" s="52" t="s">
        <v>51</v>
      </c>
      <c r="C8" s="53">
        <v>3321200</v>
      </c>
      <c r="D8" s="54">
        <v>4745284.71</v>
      </c>
      <c r="E8" s="54">
        <v>4714217.96</v>
      </c>
      <c r="F8" s="55">
        <v>99.345313255187179</v>
      </c>
      <c r="G8" s="49">
        <f t="shared" si="0"/>
        <v>41.943212092014932</v>
      </c>
      <c r="H8" s="61" t="s">
        <v>89</v>
      </c>
    </row>
    <row r="9" spans="1:8" ht="45">
      <c r="A9" s="51" t="s">
        <v>166</v>
      </c>
      <c r="B9" s="52" t="s">
        <v>53</v>
      </c>
      <c r="C9" s="53">
        <v>48418100</v>
      </c>
      <c r="D9" s="54">
        <v>65807070.219999999</v>
      </c>
      <c r="E9" s="54">
        <v>65553126.439999998</v>
      </c>
      <c r="F9" s="55">
        <v>99.614108667729724</v>
      </c>
      <c r="G9" s="49">
        <f t="shared" si="0"/>
        <v>35.389712607475303</v>
      </c>
      <c r="H9" s="62" t="s">
        <v>132</v>
      </c>
    </row>
    <row r="10" spans="1:8">
      <c r="A10" s="51" t="s">
        <v>167</v>
      </c>
      <c r="B10" s="52" t="s">
        <v>128</v>
      </c>
      <c r="C10" s="53">
        <v>10500</v>
      </c>
      <c r="D10" s="54">
        <v>10500</v>
      </c>
      <c r="E10" s="54">
        <v>0</v>
      </c>
      <c r="F10" s="55">
        <v>0</v>
      </c>
      <c r="G10" s="49">
        <f t="shared" si="0"/>
        <v>-100</v>
      </c>
      <c r="H10" s="61"/>
    </row>
    <row r="11" spans="1:8">
      <c r="A11" s="51" t="s">
        <v>140</v>
      </c>
      <c r="B11" s="52" t="s">
        <v>141</v>
      </c>
      <c r="C11" s="53">
        <v>300000</v>
      </c>
      <c r="D11" s="54">
        <v>300000</v>
      </c>
      <c r="E11" s="54">
        <v>300000</v>
      </c>
      <c r="F11" s="55">
        <v>100</v>
      </c>
      <c r="G11" s="49">
        <f t="shared" si="0"/>
        <v>0</v>
      </c>
      <c r="H11" s="61"/>
    </row>
    <row r="12" spans="1:8" ht="22.5">
      <c r="A12" s="51" t="s">
        <v>42</v>
      </c>
      <c r="B12" s="52" t="s">
        <v>52</v>
      </c>
      <c r="C12" s="53">
        <v>600000</v>
      </c>
      <c r="D12" s="54">
        <v>70300</v>
      </c>
      <c r="E12" s="54">
        <v>0</v>
      </c>
      <c r="F12" s="55">
        <v>0</v>
      </c>
      <c r="G12" s="49">
        <f t="shared" si="0"/>
        <v>-100</v>
      </c>
      <c r="H12" s="62" t="s">
        <v>175</v>
      </c>
    </row>
    <row r="13" spans="1:8">
      <c r="A13" s="51" t="s">
        <v>5</v>
      </c>
      <c r="B13" s="52" t="s">
        <v>87</v>
      </c>
      <c r="C13" s="53">
        <v>30840100</v>
      </c>
      <c r="D13" s="54">
        <v>36913660.149999999</v>
      </c>
      <c r="E13" s="54">
        <v>36183640.479999997</v>
      </c>
      <c r="F13" s="55">
        <v>98.022359020932797</v>
      </c>
      <c r="G13" s="49">
        <f t="shared" si="0"/>
        <v>17.326599070690435</v>
      </c>
      <c r="H13" s="55"/>
    </row>
    <row r="14" spans="1:8">
      <c r="A14" s="45" t="s">
        <v>6</v>
      </c>
      <c r="B14" s="46" t="s">
        <v>86</v>
      </c>
      <c r="C14" s="47">
        <f>SUM(C15)</f>
        <v>2791100</v>
      </c>
      <c r="D14" s="48">
        <v>2794900</v>
      </c>
      <c r="E14" s="48">
        <v>2794900</v>
      </c>
      <c r="F14" s="49">
        <v>100</v>
      </c>
      <c r="G14" s="49">
        <f t="shared" si="0"/>
        <v>0.13614703880190859</v>
      </c>
      <c r="H14" s="50" t="s">
        <v>98</v>
      </c>
    </row>
    <row r="15" spans="1:8">
      <c r="A15" s="51" t="s">
        <v>7</v>
      </c>
      <c r="B15" s="52" t="s">
        <v>85</v>
      </c>
      <c r="C15" s="53">
        <v>2791100</v>
      </c>
      <c r="D15" s="54">
        <v>2794900</v>
      </c>
      <c r="E15" s="54">
        <v>2794900</v>
      </c>
      <c r="F15" s="55">
        <v>100</v>
      </c>
      <c r="G15" s="49">
        <f t="shared" si="0"/>
        <v>0.13614703880190859</v>
      </c>
      <c r="H15" s="61"/>
    </row>
    <row r="16" spans="1:8" ht="22.5">
      <c r="A16" s="45" t="s">
        <v>8</v>
      </c>
      <c r="B16" s="46" t="s">
        <v>84</v>
      </c>
      <c r="C16" s="47">
        <f>SUM(C17)</f>
        <v>4060400</v>
      </c>
      <c r="D16" s="48">
        <v>7682389.1500000004</v>
      </c>
      <c r="E16" s="48">
        <v>7682389.1500000004</v>
      </c>
      <c r="F16" s="49">
        <v>100</v>
      </c>
      <c r="G16" s="49">
        <f t="shared" si="0"/>
        <v>89.202766968771556</v>
      </c>
      <c r="H16" s="50" t="s">
        <v>98</v>
      </c>
    </row>
    <row r="17" spans="1:8" ht="22.5">
      <c r="A17" s="51" t="s">
        <v>135</v>
      </c>
      <c r="B17" s="52" t="s">
        <v>134</v>
      </c>
      <c r="C17" s="53">
        <v>4060400</v>
      </c>
      <c r="D17" s="54">
        <v>7682389.1500000004</v>
      </c>
      <c r="E17" s="54">
        <v>7682389.1500000004</v>
      </c>
      <c r="F17" s="55">
        <v>100</v>
      </c>
      <c r="G17" s="49">
        <f t="shared" si="0"/>
        <v>89.202766968771556</v>
      </c>
      <c r="H17" s="62" t="s">
        <v>146</v>
      </c>
    </row>
    <row r="18" spans="1:8">
      <c r="A18" s="45" t="s">
        <v>9</v>
      </c>
      <c r="B18" s="46" t="s">
        <v>83</v>
      </c>
      <c r="C18" s="47">
        <f>SUM(C19:C21)</f>
        <v>134893092.20999998</v>
      </c>
      <c r="D18" s="48">
        <v>215473729.61000001</v>
      </c>
      <c r="E18" s="48">
        <v>184168104.50999999</v>
      </c>
      <c r="F18" s="49">
        <v>85.471256678639136</v>
      </c>
      <c r="G18" s="49">
        <f t="shared" si="0"/>
        <v>36.528936725158076</v>
      </c>
      <c r="H18" s="50" t="s">
        <v>98</v>
      </c>
    </row>
    <row r="19" spans="1:8">
      <c r="A19" s="51" t="s">
        <v>10</v>
      </c>
      <c r="B19" s="52" t="s">
        <v>82</v>
      </c>
      <c r="C19" s="53">
        <v>7240600</v>
      </c>
      <c r="D19" s="54">
        <v>7169879.2199999997</v>
      </c>
      <c r="E19" s="54">
        <v>7165722.2199999997</v>
      </c>
      <c r="F19" s="55">
        <v>99.942021338540769</v>
      </c>
      <c r="G19" s="49">
        <f t="shared" si="0"/>
        <v>-1.0341377786371311</v>
      </c>
      <c r="H19" s="61"/>
    </row>
    <row r="20" spans="1:8" ht="45">
      <c r="A20" s="51" t="s">
        <v>11</v>
      </c>
      <c r="B20" s="52" t="s">
        <v>81</v>
      </c>
      <c r="C20" s="53">
        <v>40964160</v>
      </c>
      <c r="D20" s="54">
        <v>146418204.75999999</v>
      </c>
      <c r="E20" s="54">
        <v>115116736.66</v>
      </c>
      <c r="F20" s="55">
        <v>78.621874136957558</v>
      </c>
      <c r="G20" s="49">
        <f t="shared" si="0"/>
        <v>181.01817945247751</v>
      </c>
      <c r="H20" s="62" t="s">
        <v>130</v>
      </c>
    </row>
    <row r="21" spans="1:8" ht="78.75">
      <c r="A21" s="51" t="s">
        <v>12</v>
      </c>
      <c r="B21" s="52" t="s">
        <v>80</v>
      </c>
      <c r="C21" s="53">
        <v>86688332.209999993</v>
      </c>
      <c r="D21" s="54">
        <v>61885645.630000003</v>
      </c>
      <c r="E21" s="54">
        <v>61885645.630000003</v>
      </c>
      <c r="F21" s="55">
        <v>100</v>
      </c>
      <c r="G21" s="49">
        <f t="shared" si="0"/>
        <v>-28.611332053218192</v>
      </c>
      <c r="H21" s="62" t="s">
        <v>172</v>
      </c>
    </row>
    <row r="22" spans="1:8">
      <c r="A22" s="45" t="s">
        <v>13</v>
      </c>
      <c r="B22" s="46" t="s">
        <v>79</v>
      </c>
      <c r="C22" s="47">
        <f>SUM(C23:C26)</f>
        <v>71593298.390000001</v>
      </c>
      <c r="D22" s="48">
        <v>94739816.290000007</v>
      </c>
      <c r="E22" s="48">
        <v>93187044.319999993</v>
      </c>
      <c r="F22" s="49">
        <v>98.361014375152521</v>
      </c>
      <c r="G22" s="49">
        <f t="shared" si="0"/>
        <v>30.161686101357418</v>
      </c>
      <c r="H22" s="50" t="s">
        <v>98</v>
      </c>
    </row>
    <row r="23" spans="1:8">
      <c r="A23" s="51" t="s">
        <v>14</v>
      </c>
      <c r="B23" s="52" t="s">
        <v>78</v>
      </c>
      <c r="C23" s="53">
        <v>55510553.520000003</v>
      </c>
      <c r="D23" s="54">
        <v>55519992</v>
      </c>
      <c r="E23" s="54">
        <v>55500960.82</v>
      </c>
      <c r="F23" s="55">
        <v>99.96572193310115</v>
      </c>
      <c r="G23" s="49">
        <f t="shared" si="0"/>
        <v>-1.7280858128259524E-2</v>
      </c>
      <c r="H23" s="61"/>
    </row>
    <row r="24" spans="1:8" ht="236.25">
      <c r="A24" s="51" t="s">
        <v>15</v>
      </c>
      <c r="B24" s="52" t="s">
        <v>77</v>
      </c>
      <c r="C24" s="53">
        <v>1429646.35</v>
      </c>
      <c r="D24" s="54">
        <v>14678901.32</v>
      </c>
      <c r="E24" s="54">
        <v>14355658</v>
      </c>
      <c r="F24" s="55">
        <v>97.797905218154284</v>
      </c>
      <c r="G24" s="49">
        <f t="shared" si="0"/>
        <v>904.14049950185222</v>
      </c>
      <c r="H24" s="62" t="s">
        <v>180</v>
      </c>
    </row>
    <row r="25" spans="1:8" ht="84.75" customHeight="1">
      <c r="A25" s="51" t="s">
        <v>16</v>
      </c>
      <c r="B25" s="52" t="s">
        <v>76</v>
      </c>
      <c r="C25" s="53">
        <v>14653098.52</v>
      </c>
      <c r="D25" s="54">
        <v>24340922.969999999</v>
      </c>
      <c r="E25" s="54">
        <v>23130425.5</v>
      </c>
      <c r="F25" s="55">
        <v>95.026903985966655</v>
      </c>
      <c r="G25" s="49">
        <f t="shared" si="0"/>
        <v>57.85347698597198</v>
      </c>
      <c r="H25" s="62" t="s">
        <v>173</v>
      </c>
    </row>
    <row r="26" spans="1:8" ht="56.25">
      <c r="A26" s="51" t="s">
        <v>168</v>
      </c>
      <c r="B26" s="52" t="s">
        <v>169</v>
      </c>
      <c r="C26" s="53"/>
      <c r="D26" s="54">
        <v>200000</v>
      </c>
      <c r="E26" s="54">
        <v>200000</v>
      </c>
      <c r="F26" s="55">
        <v>100</v>
      </c>
      <c r="G26" s="49" t="e">
        <f t="shared" si="0"/>
        <v>#DIV/0!</v>
      </c>
      <c r="H26" s="62" t="s">
        <v>185</v>
      </c>
    </row>
    <row r="27" spans="1:8">
      <c r="A27" s="45" t="s">
        <v>122</v>
      </c>
      <c r="B27" s="46" t="s">
        <v>124</v>
      </c>
      <c r="C27" s="47">
        <f>SUM(C28)</f>
        <v>190000</v>
      </c>
      <c r="D27" s="48">
        <v>778677.84</v>
      </c>
      <c r="E27" s="48">
        <v>778677.84</v>
      </c>
      <c r="F27" s="49">
        <v>100</v>
      </c>
      <c r="G27" s="49">
        <f t="shared" si="0"/>
        <v>309.83044210526316</v>
      </c>
      <c r="H27" s="50" t="s">
        <v>98</v>
      </c>
    </row>
    <row r="28" spans="1:8" ht="33.75">
      <c r="A28" s="51" t="s">
        <v>123</v>
      </c>
      <c r="B28" s="52" t="s">
        <v>125</v>
      </c>
      <c r="C28" s="53">
        <v>190000</v>
      </c>
      <c r="D28" s="54">
        <v>778677.84</v>
      </c>
      <c r="E28" s="54">
        <v>778677.84</v>
      </c>
      <c r="F28" s="55">
        <v>100</v>
      </c>
      <c r="G28" s="49">
        <f t="shared" si="0"/>
        <v>309.83044210526316</v>
      </c>
      <c r="H28" s="62" t="s">
        <v>174</v>
      </c>
    </row>
    <row r="29" spans="1:8">
      <c r="A29" s="45" t="s">
        <v>17</v>
      </c>
      <c r="B29" s="46" t="s">
        <v>75</v>
      </c>
      <c r="C29" s="47">
        <f>SUM(C30:C34)</f>
        <v>472209184.52000004</v>
      </c>
      <c r="D29" s="48">
        <v>542339978.62</v>
      </c>
      <c r="E29" s="48">
        <v>542110804.87</v>
      </c>
      <c r="F29" s="49">
        <v>99.957743526379318</v>
      </c>
      <c r="G29" s="49">
        <f t="shared" si="0"/>
        <v>14.803104776764314</v>
      </c>
      <c r="H29" s="50" t="s">
        <v>98</v>
      </c>
    </row>
    <row r="30" spans="1:8" ht="90">
      <c r="A30" s="51" t="s">
        <v>18</v>
      </c>
      <c r="B30" s="52" t="s">
        <v>74</v>
      </c>
      <c r="C30" s="53">
        <v>97977106</v>
      </c>
      <c r="D30" s="54">
        <v>107492575.2</v>
      </c>
      <c r="E30" s="54">
        <v>107492575.2</v>
      </c>
      <c r="F30" s="55">
        <v>100</v>
      </c>
      <c r="G30" s="49">
        <f t="shared" si="0"/>
        <v>9.7119312750470641</v>
      </c>
      <c r="H30" s="62" t="s">
        <v>178</v>
      </c>
    </row>
    <row r="31" spans="1:8" ht="90">
      <c r="A31" s="51" t="s">
        <v>19</v>
      </c>
      <c r="B31" s="52" t="s">
        <v>73</v>
      </c>
      <c r="C31" s="53">
        <v>302314141.60000002</v>
      </c>
      <c r="D31" s="54">
        <v>364273957.32999998</v>
      </c>
      <c r="E31" s="54">
        <v>364076844.31999999</v>
      </c>
      <c r="F31" s="55">
        <v>99.945888799889843</v>
      </c>
      <c r="G31" s="49">
        <f t="shared" si="0"/>
        <v>20.429974725337146</v>
      </c>
      <c r="H31" s="62" t="s">
        <v>178</v>
      </c>
    </row>
    <row r="32" spans="1:8">
      <c r="A32" s="51" t="s">
        <v>20</v>
      </c>
      <c r="B32" s="52" t="s">
        <v>72</v>
      </c>
      <c r="C32" s="53">
        <v>43749066.32</v>
      </c>
      <c r="D32" s="54">
        <v>45071741.950000003</v>
      </c>
      <c r="E32" s="54">
        <v>45071741.950000003</v>
      </c>
      <c r="F32" s="55">
        <v>100</v>
      </c>
      <c r="G32" s="49">
        <f t="shared" si="0"/>
        <v>3.0233231043729489</v>
      </c>
      <c r="H32" s="61"/>
    </row>
    <row r="33" spans="1:8">
      <c r="A33" s="51" t="s">
        <v>21</v>
      </c>
      <c r="B33" s="52" t="s">
        <v>71</v>
      </c>
      <c r="C33" s="53">
        <v>7498300</v>
      </c>
      <c r="D33" s="54">
        <v>8011178.79</v>
      </c>
      <c r="E33" s="54">
        <v>8011178.79</v>
      </c>
      <c r="F33" s="55">
        <v>100</v>
      </c>
      <c r="G33" s="49">
        <f t="shared" si="0"/>
        <v>6.8399342517637223</v>
      </c>
      <c r="H33" s="62" t="s">
        <v>177</v>
      </c>
    </row>
    <row r="34" spans="1:8" ht="33.75">
      <c r="A34" s="51" t="s">
        <v>22</v>
      </c>
      <c r="B34" s="52" t="s">
        <v>70</v>
      </c>
      <c r="C34" s="53">
        <v>20670570.600000001</v>
      </c>
      <c r="D34" s="54">
        <v>17490525.350000001</v>
      </c>
      <c r="E34" s="54">
        <v>17458464.609999999</v>
      </c>
      <c r="F34" s="55">
        <v>99.816696529358381</v>
      </c>
      <c r="G34" s="49">
        <f t="shared" si="0"/>
        <v>-15.539512924718196</v>
      </c>
      <c r="H34" s="62" t="s">
        <v>176</v>
      </c>
    </row>
    <row r="35" spans="1:8">
      <c r="A35" s="45" t="s">
        <v>23</v>
      </c>
      <c r="B35" s="46" t="s">
        <v>69</v>
      </c>
      <c r="C35" s="47">
        <f>SUM(C36:C37)</f>
        <v>64055953.219999999</v>
      </c>
      <c r="D35" s="48">
        <v>73597741.650000006</v>
      </c>
      <c r="E35" s="48">
        <v>73597741.640000001</v>
      </c>
      <c r="F35" s="49">
        <v>99.999999986412618</v>
      </c>
      <c r="G35" s="49">
        <f t="shared" si="0"/>
        <v>14.896021275694309</v>
      </c>
      <c r="H35" s="50" t="s">
        <v>98</v>
      </c>
    </row>
    <row r="36" spans="1:8" ht="199.5" customHeight="1">
      <c r="A36" s="51" t="s">
        <v>24</v>
      </c>
      <c r="B36" s="52" t="s">
        <v>68</v>
      </c>
      <c r="C36" s="53">
        <v>63214053.219999999</v>
      </c>
      <c r="D36" s="54">
        <v>72370427.200000003</v>
      </c>
      <c r="E36" s="54">
        <v>72370427.189999998</v>
      </c>
      <c r="F36" s="55">
        <v>99.999999986182203</v>
      </c>
      <c r="G36" s="49">
        <f t="shared" si="0"/>
        <v>14.484712660543437</v>
      </c>
      <c r="H36" s="62" t="s">
        <v>181</v>
      </c>
    </row>
    <row r="37" spans="1:8" ht="67.5">
      <c r="A37" s="51" t="s">
        <v>25</v>
      </c>
      <c r="B37" s="52" t="s">
        <v>67</v>
      </c>
      <c r="C37" s="53">
        <v>841900</v>
      </c>
      <c r="D37" s="54">
        <v>1227314.45</v>
      </c>
      <c r="E37" s="54">
        <v>1227314.45</v>
      </c>
      <c r="F37" s="55">
        <v>100</v>
      </c>
      <c r="G37" s="49">
        <f t="shared" si="0"/>
        <v>45.779124599121047</v>
      </c>
      <c r="H37" s="62" t="s">
        <v>182</v>
      </c>
    </row>
    <row r="38" spans="1:8">
      <c r="A38" s="45" t="s">
        <v>26</v>
      </c>
      <c r="B38" s="46" t="s">
        <v>66</v>
      </c>
      <c r="C38" s="47">
        <f>SUM(C39:C41)</f>
        <v>66865686.079999998</v>
      </c>
      <c r="D38" s="48">
        <v>69668515.969999999</v>
      </c>
      <c r="E38" s="48">
        <v>69446028.269999996</v>
      </c>
      <c r="F38" s="49">
        <v>99.680648142274464</v>
      </c>
      <c r="G38" s="49">
        <f t="shared" si="0"/>
        <v>3.8589930669563444</v>
      </c>
      <c r="H38" s="50" t="s">
        <v>98</v>
      </c>
    </row>
    <row r="39" spans="1:8" ht="33.75">
      <c r="A39" s="51" t="s">
        <v>27</v>
      </c>
      <c r="B39" s="52" t="s">
        <v>65</v>
      </c>
      <c r="C39" s="53">
        <v>6413400</v>
      </c>
      <c r="D39" s="54">
        <v>7099652.25</v>
      </c>
      <c r="E39" s="54">
        <v>7099652.25</v>
      </c>
      <c r="F39" s="55">
        <v>100</v>
      </c>
      <c r="G39" s="49">
        <f t="shared" si="0"/>
        <v>10.700287678922265</v>
      </c>
      <c r="H39" s="62" t="s">
        <v>183</v>
      </c>
    </row>
    <row r="40" spans="1:8" ht="123.75">
      <c r="A40" s="51" t="s">
        <v>28</v>
      </c>
      <c r="B40" s="52" t="s">
        <v>64</v>
      </c>
      <c r="C40" s="53">
        <v>1370734.61</v>
      </c>
      <c r="D40" s="54">
        <v>4882417.8</v>
      </c>
      <c r="E40" s="54">
        <v>4882417.8</v>
      </c>
      <c r="F40" s="55">
        <v>100</v>
      </c>
      <c r="G40" s="49">
        <f t="shared" si="0"/>
        <v>256.18986814668665</v>
      </c>
      <c r="H40" s="62" t="s">
        <v>184</v>
      </c>
    </row>
    <row r="41" spans="1:8">
      <c r="A41" s="51" t="s">
        <v>29</v>
      </c>
      <c r="B41" s="52" t="s">
        <v>63</v>
      </c>
      <c r="C41" s="53">
        <v>59081551.469999999</v>
      </c>
      <c r="D41" s="54">
        <v>57686445.920000002</v>
      </c>
      <c r="E41" s="54">
        <v>57463958.219999999</v>
      </c>
      <c r="F41" s="55">
        <v>99.614315466221399</v>
      </c>
      <c r="G41" s="49">
        <f t="shared" si="0"/>
        <v>-2.7378990729811363</v>
      </c>
      <c r="H41" s="61"/>
    </row>
    <row r="42" spans="1:8">
      <c r="A42" s="45" t="s">
        <v>30</v>
      </c>
      <c r="B42" s="46" t="s">
        <v>62</v>
      </c>
      <c r="C42" s="47">
        <f>SUM(C43)</f>
        <v>500000</v>
      </c>
      <c r="D42" s="48">
        <v>1728134.2</v>
      </c>
      <c r="E42" s="48">
        <v>1728134.2</v>
      </c>
      <c r="F42" s="49">
        <v>100</v>
      </c>
      <c r="G42" s="49">
        <f t="shared" si="0"/>
        <v>245.62684000000002</v>
      </c>
      <c r="H42" s="50" t="s">
        <v>98</v>
      </c>
    </row>
    <row r="43" spans="1:8" ht="33.75">
      <c r="A43" s="51" t="s">
        <v>31</v>
      </c>
      <c r="B43" s="52" t="s">
        <v>61</v>
      </c>
      <c r="C43" s="53">
        <v>500000</v>
      </c>
      <c r="D43" s="54">
        <v>1728134.2</v>
      </c>
      <c r="E43" s="54">
        <v>1728134.2</v>
      </c>
      <c r="F43" s="55">
        <v>100</v>
      </c>
      <c r="G43" s="49">
        <f t="shared" si="0"/>
        <v>245.62684000000002</v>
      </c>
      <c r="H43" s="62" t="s">
        <v>138</v>
      </c>
    </row>
    <row r="44" spans="1:8">
      <c r="A44" s="45" t="s">
        <v>32</v>
      </c>
      <c r="B44" s="46" t="s">
        <v>60</v>
      </c>
      <c r="C44" s="47">
        <f>SUM(C45)</f>
        <v>700000</v>
      </c>
      <c r="D44" s="48">
        <v>700000</v>
      </c>
      <c r="E44" s="48">
        <v>700000</v>
      </c>
      <c r="F44" s="49">
        <v>100</v>
      </c>
      <c r="G44" s="49">
        <f t="shared" si="0"/>
        <v>0</v>
      </c>
      <c r="H44" s="50" t="s">
        <v>98</v>
      </c>
    </row>
    <row r="45" spans="1:8">
      <c r="A45" s="51" t="s">
        <v>33</v>
      </c>
      <c r="B45" s="52" t="s">
        <v>59</v>
      </c>
      <c r="C45" s="53">
        <v>700000</v>
      </c>
      <c r="D45" s="54">
        <v>700000</v>
      </c>
      <c r="E45" s="54">
        <v>700000</v>
      </c>
      <c r="F45" s="55">
        <v>100</v>
      </c>
      <c r="G45" s="49">
        <f t="shared" si="0"/>
        <v>0</v>
      </c>
      <c r="H45" s="61"/>
    </row>
    <row r="46" spans="1:8">
      <c r="A46" s="45" t="s">
        <v>170</v>
      </c>
      <c r="B46" s="46" t="s">
        <v>58</v>
      </c>
      <c r="C46" s="47">
        <f>SUM(C47)</f>
        <v>1900</v>
      </c>
      <c r="D46" s="48">
        <v>7500</v>
      </c>
      <c r="E46" s="48">
        <v>7500</v>
      </c>
      <c r="F46" s="49">
        <v>100</v>
      </c>
      <c r="G46" s="49">
        <f t="shared" si="0"/>
        <v>294.73684210526312</v>
      </c>
      <c r="H46" s="50" t="s">
        <v>98</v>
      </c>
    </row>
    <row r="47" spans="1:8">
      <c r="A47" s="51" t="s">
        <v>171</v>
      </c>
      <c r="B47" s="52" t="s">
        <v>57</v>
      </c>
      <c r="C47" s="53">
        <v>1900</v>
      </c>
      <c r="D47" s="54">
        <v>7500</v>
      </c>
      <c r="E47" s="54">
        <v>7500</v>
      </c>
      <c r="F47" s="55">
        <v>100</v>
      </c>
      <c r="G47" s="49">
        <f t="shared" si="0"/>
        <v>294.73684210526312</v>
      </c>
      <c r="H47" s="62" t="s">
        <v>179</v>
      </c>
    </row>
    <row r="48" spans="1:8" ht="22.5">
      <c r="A48" s="45" t="s">
        <v>36</v>
      </c>
      <c r="B48" s="46" t="s">
        <v>56</v>
      </c>
      <c r="C48" s="47">
        <f>SUM(C49:C50)</f>
        <v>31716100</v>
      </c>
      <c r="D48" s="48">
        <v>39081296.719999999</v>
      </c>
      <c r="E48" s="48">
        <v>39081296.719999999</v>
      </c>
      <c r="F48" s="49">
        <v>100</v>
      </c>
      <c r="G48" s="49">
        <f t="shared" si="0"/>
        <v>23.222264780348141</v>
      </c>
      <c r="H48" s="50" t="s">
        <v>98</v>
      </c>
    </row>
    <row r="49" spans="1:8" ht="22.5">
      <c r="A49" s="51" t="s">
        <v>37</v>
      </c>
      <c r="B49" s="52" t="s">
        <v>55</v>
      </c>
      <c r="C49" s="53">
        <v>31716100</v>
      </c>
      <c r="D49" s="54">
        <v>31716100</v>
      </c>
      <c r="E49" s="54">
        <v>31716100</v>
      </c>
      <c r="F49" s="55">
        <v>100</v>
      </c>
      <c r="G49" s="49">
        <f t="shared" si="0"/>
        <v>0</v>
      </c>
      <c r="H49" s="61"/>
    </row>
    <row r="50" spans="1:8" ht="45">
      <c r="A50" s="51" t="s">
        <v>38</v>
      </c>
      <c r="B50" s="52" t="s">
        <v>54</v>
      </c>
      <c r="C50" s="53"/>
      <c r="D50" s="54">
        <v>7365196.7199999997</v>
      </c>
      <c r="E50" s="54">
        <v>7365196.7199999997</v>
      </c>
      <c r="F50" s="55">
        <v>100</v>
      </c>
      <c r="G50" s="49" t="e">
        <f t="shared" si="0"/>
        <v>#DIV/0!</v>
      </c>
      <c r="H50" s="62" t="s">
        <v>126</v>
      </c>
    </row>
    <row r="51" spans="1:8" ht="14.25" customHeight="1">
      <c r="A51" s="56"/>
      <c r="B51" s="56"/>
      <c r="C51" s="56"/>
    </row>
    <row r="52" spans="1:8" ht="15" customHeight="1">
      <c r="A52" s="57" t="s">
        <v>91</v>
      </c>
      <c r="B52" s="58"/>
      <c r="C52" s="58"/>
    </row>
    <row r="53" spans="1:8">
      <c r="A53" s="59" t="s">
        <v>46</v>
      </c>
    </row>
  </sheetData>
  <mergeCells count="2">
    <mergeCell ref="A1:H1"/>
    <mergeCell ref="A3:H3"/>
  </mergeCells>
  <printOptions horizontalCentered="1"/>
  <pageMargins left="0.39374999999999999" right="0.39374999999999999" top="0.74791666666666701" bottom="0.74791666666666701" header="0.51180555555555496" footer="0.51180555555555496"/>
  <pageSetup paperSize="9" scale="77" fitToHeight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7"/>
  <sheetViews>
    <sheetView tabSelected="1" workbookViewId="0">
      <selection activeCell="A26" sqref="A26:A27"/>
    </sheetView>
  </sheetViews>
  <sheetFormatPr defaultRowHeight="12.75"/>
  <cols>
    <col min="1" max="1" width="60.7109375" style="34" customWidth="1"/>
    <col min="2" max="6" width="15.7109375" style="34" customWidth="1"/>
    <col min="7" max="7" width="38.7109375" style="34" customWidth="1"/>
    <col min="8" max="256" width="9.140625" style="34"/>
    <col min="257" max="257" width="60.7109375" style="34" customWidth="1"/>
    <col min="258" max="262" width="15.7109375" style="34" customWidth="1"/>
    <col min="263" max="263" width="30.7109375" style="34" customWidth="1"/>
    <col min="264" max="512" width="9.140625" style="34"/>
    <col min="513" max="513" width="60.7109375" style="34" customWidth="1"/>
    <col min="514" max="518" width="15.7109375" style="34" customWidth="1"/>
    <col min="519" max="519" width="30.7109375" style="34" customWidth="1"/>
    <col min="520" max="768" width="9.140625" style="34"/>
    <col min="769" max="769" width="60.7109375" style="34" customWidth="1"/>
    <col min="770" max="774" width="15.7109375" style="34" customWidth="1"/>
    <col min="775" max="775" width="30.7109375" style="34" customWidth="1"/>
    <col min="776" max="1024" width="9.140625" style="34"/>
    <col min="1025" max="1025" width="60.7109375" style="34" customWidth="1"/>
    <col min="1026" max="1030" width="15.7109375" style="34" customWidth="1"/>
    <col min="1031" max="1031" width="30.7109375" style="34" customWidth="1"/>
    <col min="1032" max="1280" width="9.140625" style="34"/>
    <col min="1281" max="1281" width="60.7109375" style="34" customWidth="1"/>
    <col min="1282" max="1286" width="15.7109375" style="34" customWidth="1"/>
    <col min="1287" max="1287" width="30.7109375" style="34" customWidth="1"/>
    <col min="1288" max="1536" width="9.140625" style="34"/>
    <col min="1537" max="1537" width="60.7109375" style="34" customWidth="1"/>
    <col min="1538" max="1542" width="15.7109375" style="34" customWidth="1"/>
    <col min="1543" max="1543" width="30.7109375" style="34" customWidth="1"/>
    <col min="1544" max="1792" width="9.140625" style="34"/>
    <col min="1793" max="1793" width="60.7109375" style="34" customWidth="1"/>
    <col min="1794" max="1798" width="15.7109375" style="34" customWidth="1"/>
    <col min="1799" max="1799" width="30.7109375" style="34" customWidth="1"/>
    <col min="1800" max="2048" width="9.140625" style="34"/>
    <col min="2049" max="2049" width="60.7109375" style="34" customWidth="1"/>
    <col min="2050" max="2054" width="15.7109375" style="34" customWidth="1"/>
    <col min="2055" max="2055" width="30.7109375" style="34" customWidth="1"/>
    <col min="2056" max="2304" width="9.140625" style="34"/>
    <col min="2305" max="2305" width="60.7109375" style="34" customWidth="1"/>
    <col min="2306" max="2310" width="15.7109375" style="34" customWidth="1"/>
    <col min="2311" max="2311" width="30.7109375" style="34" customWidth="1"/>
    <col min="2312" max="2560" width="9.140625" style="34"/>
    <col min="2561" max="2561" width="60.7109375" style="34" customWidth="1"/>
    <col min="2562" max="2566" width="15.7109375" style="34" customWidth="1"/>
    <col min="2567" max="2567" width="30.7109375" style="34" customWidth="1"/>
    <col min="2568" max="2816" width="9.140625" style="34"/>
    <col min="2817" max="2817" width="60.7109375" style="34" customWidth="1"/>
    <col min="2818" max="2822" width="15.7109375" style="34" customWidth="1"/>
    <col min="2823" max="2823" width="30.7109375" style="34" customWidth="1"/>
    <col min="2824" max="3072" width="9.140625" style="34"/>
    <col min="3073" max="3073" width="60.7109375" style="34" customWidth="1"/>
    <col min="3074" max="3078" width="15.7109375" style="34" customWidth="1"/>
    <col min="3079" max="3079" width="30.7109375" style="34" customWidth="1"/>
    <col min="3080" max="3328" width="9.140625" style="34"/>
    <col min="3329" max="3329" width="60.7109375" style="34" customWidth="1"/>
    <col min="3330" max="3334" width="15.7109375" style="34" customWidth="1"/>
    <col min="3335" max="3335" width="30.7109375" style="34" customWidth="1"/>
    <col min="3336" max="3584" width="9.140625" style="34"/>
    <col min="3585" max="3585" width="60.7109375" style="34" customWidth="1"/>
    <col min="3586" max="3590" width="15.7109375" style="34" customWidth="1"/>
    <col min="3591" max="3591" width="30.7109375" style="34" customWidth="1"/>
    <col min="3592" max="3840" width="9.140625" style="34"/>
    <col min="3841" max="3841" width="60.7109375" style="34" customWidth="1"/>
    <col min="3842" max="3846" width="15.7109375" style="34" customWidth="1"/>
    <col min="3847" max="3847" width="30.7109375" style="34" customWidth="1"/>
    <col min="3848" max="4096" width="9.140625" style="34"/>
    <col min="4097" max="4097" width="60.7109375" style="34" customWidth="1"/>
    <col min="4098" max="4102" width="15.7109375" style="34" customWidth="1"/>
    <col min="4103" max="4103" width="30.7109375" style="34" customWidth="1"/>
    <col min="4104" max="4352" width="9.140625" style="34"/>
    <col min="4353" max="4353" width="60.7109375" style="34" customWidth="1"/>
    <col min="4354" max="4358" width="15.7109375" style="34" customWidth="1"/>
    <col min="4359" max="4359" width="30.7109375" style="34" customWidth="1"/>
    <col min="4360" max="4608" width="9.140625" style="34"/>
    <col min="4609" max="4609" width="60.7109375" style="34" customWidth="1"/>
    <col min="4610" max="4614" width="15.7109375" style="34" customWidth="1"/>
    <col min="4615" max="4615" width="30.7109375" style="34" customWidth="1"/>
    <col min="4616" max="4864" width="9.140625" style="34"/>
    <col min="4865" max="4865" width="60.7109375" style="34" customWidth="1"/>
    <col min="4866" max="4870" width="15.7109375" style="34" customWidth="1"/>
    <col min="4871" max="4871" width="30.7109375" style="34" customWidth="1"/>
    <col min="4872" max="5120" width="9.140625" style="34"/>
    <col min="5121" max="5121" width="60.7109375" style="34" customWidth="1"/>
    <col min="5122" max="5126" width="15.7109375" style="34" customWidth="1"/>
    <col min="5127" max="5127" width="30.7109375" style="34" customWidth="1"/>
    <col min="5128" max="5376" width="9.140625" style="34"/>
    <col min="5377" max="5377" width="60.7109375" style="34" customWidth="1"/>
    <col min="5378" max="5382" width="15.7109375" style="34" customWidth="1"/>
    <col min="5383" max="5383" width="30.7109375" style="34" customWidth="1"/>
    <col min="5384" max="5632" width="9.140625" style="34"/>
    <col min="5633" max="5633" width="60.7109375" style="34" customWidth="1"/>
    <col min="5634" max="5638" width="15.7109375" style="34" customWidth="1"/>
    <col min="5639" max="5639" width="30.7109375" style="34" customWidth="1"/>
    <col min="5640" max="5888" width="9.140625" style="34"/>
    <col min="5889" max="5889" width="60.7109375" style="34" customWidth="1"/>
    <col min="5890" max="5894" width="15.7109375" style="34" customWidth="1"/>
    <col min="5895" max="5895" width="30.7109375" style="34" customWidth="1"/>
    <col min="5896" max="6144" width="9.140625" style="34"/>
    <col min="6145" max="6145" width="60.7109375" style="34" customWidth="1"/>
    <col min="6146" max="6150" width="15.7109375" style="34" customWidth="1"/>
    <col min="6151" max="6151" width="30.7109375" style="34" customWidth="1"/>
    <col min="6152" max="6400" width="9.140625" style="34"/>
    <col min="6401" max="6401" width="60.7109375" style="34" customWidth="1"/>
    <col min="6402" max="6406" width="15.7109375" style="34" customWidth="1"/>
    <col min="6407" max="6407" width="30.7109375" style="34" customWidth="1"/>
    <col min="6408" max="6656" width="9.140625" style="34"/>
    <col min="6657" max="6657" width="60.7109375" style="34" customWidth="1"/>
    <col min="6658" max="6662" width="15.7109375" style="34" customWidth="1"/>
    <col min="6663" max="6663" width="30.7109375" style="34" customWidth="1"/>
    <col min="6664" max="6912" width="9.140625" style="34"/>
    <col min="6913" max="6913" width="60.7109375" style="34" customWidth="1"/>
    <col min="6914" max="6918" width="15.7109375" style="34" customWidth="1"/>
    <col min="6919" max="6919" width="30.7109375" style="34" customWidth="1"/>
    <col min="6920" max="7168" width="9.140625" style="34"/>
    <col min="7169" max="7169" width="60.7109375" style="34" customWidth="1"/>
    <col min="7170" max="7174" width="15.7109375" style="34" customWidth="1"/>
    <col min="7175" max="7175" width="30.7109375" style="34" customWidth="1"/>
    <col min="7176" max="7424" width="9.140625" style="34"/>
    <col min="7425" max="7425" width="60.7109375" style="34" customWidth="1"/>
    <col min="7426" max="7430" width="15.7109375" style="34" customWidth="1"/>
    <col min="7431" max="7431" width="30.7109375" style="34" customWidth="1"/>
    <col min="7432" max="7680" width="9.140625" style="34"/>
    <col min="7681" max="7681" width="60.7109375" style="34" customWidth="1"/>
    <col min="7682" max="7686" width="15.7109375" style="34" customWidth="1"/>
    <col min="7687" max="7687" width="30.7109375" style="34" customWidth="1"/>
    <col min="7688" max="7936" width="9.140625" style="34"/>
    <col min="7937" max="7937" width="60.7109375" style="34" customWidth="1"/>
    <col min="7938" max="7942" width="15.7109375" style="34" customWidth="1"/>
    <col min="7943" max="7943" width="30.7109375" style="34" customWidth="1"/>
    <col min="7944" max="8192" width="9.140625" style="34"/>
    <col min="8193" max="8193" width="60.7109375" style="34" customWidth="1"/>
    <col min="8194" max="8198" width="15.7109375" style="34" customWidth="1"/>
    <col min="8199" max="8199" width="30.7109375" style="34" customWidth="1"/>
    <col min="8200" max="8448" width="9.140625" style="34"/>
    <col min="8449" max="8449" width="60.7109375" style="34" customWidth="1"/>
    <col min="8450" max="8454" width="15.7109375" style="34" customWidth="1"/>
    <col min="8455" max="8455" width="30.7109375" style="34" customWidth="1"/>
    <col min="8456" max="8704" width="9.140625" style="34"/>
    <col min="8705" max="8705" width="60.7109375" style="34" customWidth="1"/>
    <col min="8706" max="8710" width="15.7109375" style="34" customWidth="1"/>
    <col min="8711" max="8711" width="30.7109375" style="34" customWidth="1"/>
    <col min="8712" max="8960" width="9.140625" style="34"/>
    <col min="8961" max="8961" width="60.7109375" style="34" customWidth="1"/>
    <col min="8962" max="8966" width="15.7109375" style="34" customWidth="1"/>
    <col min="8967" max="8967" width="30.7109375" style="34" customWidth="1"/>
    <col min="8968" max="9216" width="9.140625" style="34"/>
    <col min="9217" max="9217" width="60.7109375" style="34" customWidth="1"/>
    <col min="9218" max="9222" width="15.7109375" style="34" customWidth="1"/>
    <col min="9223" max="9223" width="30.7109375" style="34" customWidth="1"/>
    <col min="9224" max="9472" width="9.140625" style="34"/>
    <col min="9473" max="9473" width="60.7109375" style="34" customWidth="1"/>
    <col min="9474" max="9478" width="15.7109375" style="34" customWidth="1"/>
    <col min="9479" max="9479" width="30.7109375" style="34" customWidth="1"/>
    <col min="9480" max="9728" width="9.140625" style="34"/>
    <col min="9729" max="9729" width="60.7109375" style="34" customWidth="1"/>
    <col min="9730" max="9734" width="15.7109375" style="34" customWidth="1"/>
    <col min="9735" max="9735" width="30.7109375" style="34" customWidth="1"/>
    <col min="9736" max="9984" width="9.140625" style="34"/>
    <col min="9985" max="9985" width="60.7109375" style="34" customWidth="1"/>
    <col min="9986" max="9990" width="15.7109375" style="34" customWidth="1"/>
    <col min="9991" max="9991" width="30.7109375" style="34" customWidth="1"/>
    <col min="9992" max="10240" width="9.140625" style="34"/>
    <col min="10241" max="10241" width="60.7109375" style="34" customWidth="1"/>
    <col min="10242" max="10246" width="15.7109375" style="34" customWidth="1"/>
    <col min="10247" max="10247" width="30.7109375" style="34" customWidth="1"/>
    <col min="10248" max="10496" width="9.140625" style="34"/>
    <col min="10497" max="10497" width="60.7109375" style="34" customWidth="1"/>
    <col min="10498" max="10502" width="15.7109375" style="34" customWidth="1"/>
    <col min="10503" max="10503" width="30.7109375" style="34" customWidth="1"/>
    <col min="10504" max="10752" width="9.140625" style="34"/>
    <col min="10753" max="10753" width="60.7109375" style="34" customWidth="1"/>
    <col min="10754" max="10758" width="15.7109375" style="34" customWidth="1"/>
    <col min="10759" max="10759" width="30.7109375" style="34" customWidth="1"/>
    <col min="10760" max="11008" width="9.140625" style="34"/>
    <col min="11009" max="11009" width="60.7109375" style="34" customWidth="1"/>
    <col min="11010" max="11014" width="15.7109375" style="34" customWidth="1"/>
    <col min="11015" max="11015" width="30.7109375" style="34" customWidth="1"/>
    <col min="11016" max="11264" width="9.140625" style="34"/>
    <col min="11265" max="11265" width="60.7109375" style="34" customWidth="1"/>
    <col min="11266" max="11270" width="15.7109375" style="34" customWidth="1"/>
    <col min="11271" max="11271" width="30.7109375" style="34" customWidth="1"/>
    <col min="11272" max="11520" width="9.140625" style="34"/>
    <col min="11521" max="11521" width="60.7109375" style="34" customWidth="1"/>
    <col min="11522" max="11526" width="15.7109375" style="34" customWidth="1"/>
    <col min="11527" max="11527" width="30.7109375" style="34" customWidth="1"/>
    <col min="11528" max="11776" width="9.140625" style="34"/>
    <col min="11777" max="11777" width="60.7109375" style="34" customWidth="1"/>
    <col min="11778" max="11782" width="15.7109375" style="34" customWidth="1"/>
    <col min="11783" max="11783" width="30.7109375" style="34" customWidth="1"/>
    <col min="11784" max="12032" width="9.140625" style="34"/>
    <col min="12033" max="12033" width="60.7109375" style="34" customWidth="1"/>
    <col min="12034" max="12038" width="15.7109375" style="34" customWidth="1"/>
    <col min="12039" max="12039" width="30.7109375" style="34" customWidth="1"/>
    <col min="12040" max="12288" width="9.140625" style="34"/>
    <col min="12289" max="12289" width="60.7109375" style="34" customWidth="1"/>
    <col min="12290" max="12294" width="15.7109375" style="34" customWidth="1"/>
    <col min="12295" max="12295" width="30.7109375" style="34" customWidth="1"/>
    <col min="12296" max="12544" width="9.140625" style="34"/>
    <col min="12545" max="12545" width="60.7109375" style="34" customWidth="1"/>
    <col min="12546" max="12550" width="15.7109375" style="34" customWidth="1"/>
    <col min="12551" max="12551" width="30.7109375" style="34" customWidth="1"/>
    <col min="12552" max="12800" width="9.140625" style="34"/>
    <col min="12801" max="12801" width="60.7109375" style="34" customWidth="1"/>
    <col min="12802" max="12806" width="15.7109375" style="34" customWidth="1"/>
    <col min="12807" max="12807" width="30.7109375" style="34" customWidth="1"/>
    <col min="12808" max="13056" width="9.140625" style="34"/>
    <col min="13057" max="13057" width="60.7109375" style="34" customWidth="1"/>
    <col min="13058" max="13062" width="15.7109375" style="34" customWidth="1"/>
    <col min="13063" max="13063" width="30.7109375" style="34" customWidth="1"/>
    <col min="13064" max="13312" width="9.140625" style="34"/>
    <col min="13313" max="13313" width="60.7109375" style="34" customWidth="1"/>
    <col min="13314" max="13318" width="15.7109375" style="34" customWidth="1"/>
    <col min="13319" max="13319" width="30.7109375" style="34" customWidth="1"/>
    <col min="13320" max="13568" width="9.140625" style="34"/>
    <col min="13569" max="13569" width="60.7109375" style="34" customWidth="1"/>
    <col min="13570" max="13574" width="15.7109375" style="34" customWidth="1"/>
    <col min="13575" max="13575" width="30.7109375" style="34" customWidth="1"/>
    <col min="13576" max="13824" width="9.140625" style="34"/>
    <col min="13825" max="13825" width="60.7109375" style="34" customWidth="1"/>
    <col min="13826" max="13830" width="15.7109375" style="34" customWidth="1"/>
    <col min="13831" max="13831" width="30.7109375" style="34" customWidth="1"/>
    <col min="13832" max="14080" width="9.140625" style="34"/>
    <col min="14081" max="14081" width="60.7109375" style="34" customWidth="1"/>
    <col min="14082" max="14086" width="15.7109375" style="34" customWidth="1"/>
    <col min="14087" max="14087" width="30.7109375" style="34" customWidth="1"/>
    <col min="14088" max="14336" width="9.140625" style="34"/>
    <col min="14337" max="14337" width="60.7109375" style="34" customWidth="1"/>
    <col min="14338" max="14342" width="15.7109375" style="34" customWidth="1"/>
    <col min="14343" max="14343" width="30.7109375" style="34" customWidth="1"/>
    <col min="14344" max="14592" width="9.140625" style="34"/>
    <col min="14593" max="14593" width="60.7109375" style="34" customWidth="1"/>
    <col min="14594" max="14598" width="15.7109375" style="34" customWidth="1"/>
    <col min="14599" max="14599" width="30.7109375" style="34" customWidth="1"/>
    <col min="14600" max="14848" width="9.140625" style="34"/>
    <col min="14849" max="14849" width="60.7109375" style="34" customWidth="1"/>
    <col min="14850" max="14854" width="15.7109375" style="34" customWidth="1"/>
    <col min="14855" max="14855" width="30.7109375" style="34" customWidth="1"/>
    <col min="14856" max="15104" width="9.140625" style="34"/>
    <col min="15105" max="15105" width="60.7109375" style="34" customWidth="1"/>
    <col min="15106" max="15110" width="15.7109375" style="34" customWidth="1"/>
    <col min="15111" max="15111" width="30.7109375" style="34" customWidth="1"/>
    <col min="15112" max="15360" width="9.140625" style="34"/>
    <col min="15361" max="15361" width="60.7109375" style="34" customWidth="1"/>
    <col min="15362" max="15366" width="15.7109375" style="34" customWidth="1"/>
    <col min="15367" max="15367" width="30.7109375" style="34" customWidth="1"/>
    <col min="15368" max="15616" width="9.140625" style="34"/>
    <col min="15617" max="15617" width="60.7109375" style="34" customWidth="1"/>
    <col min="15618" max="15622" width="15.7109375" style="34" customWidth="1"/>
    <col min="15623" max="15623" width="30.7109375" style="34" customWidth="1"/>
    <col min="15624" max="15872" width="9.140625" style="34"/>
    <col min="15873" max="15873" width="60.7109375" style="34" customWidth="1"/>
    <col min="15874" max="15878" width="15.7109375" style="34" customWidth="1"/>
    <col min="15879" max="15879" width="30.7109375" style="34" customWidth="1"/>
    <col min="15880" max="16128" width="9.140625" style="34"/>
    <col min="16129" max="16129" width="60.7109375" style="34" customWidth="1"/>
    <col min="16130" max="16134" width="15.7109375" style="34" customWidth="1"/>
    <col min="16135" max="16135" width="30.7109375" style="34" customWidth="1"/>
    <col min="16136" max="16384" width="9.140625" style="34"/>
  </cols>
  <sheetData>
    <row r="1" spans="1:9" ht="39.950000000000003" customHeight="1">
      <c r="A1" s="117" t="s">
        <v>204</v>
      </c>
      <c r="B1" s="118"/>
      <c r="C1" s="118"/>
      <c r="D1" s="118"/>
      <c r="E1" s="118"/>
      <c r="F1" s="118"/>
      <c r="G1" s="118"/>
    </row>
    <row r="2" spans="1:9" ht="15" customHeight="1">
      <c r="A2" s="119"/>
      <c r="B2" s="119"/>
      <c r="C2" s="119"/>
      <c r="D2" s="119"/>
      <c r="E2" s="119"/>
      <c r="F2" s="119"/>
      <c r="G2" s="119"/>
    </row>
    <row r="3" spans="1:9" ht="13.9" customHeight="1" thickBot="1">
      <c r="A3" s="114" t="s">
        <v>160</v>
      </c>
      <c r="B3" s="114"/>
      <c r="C3" s="114"/>
      <c r="D3" s="114"/>
      <c r="E3" s="114"/>
      <c r="F3" s="114"/>
      <c r="G3" s="114"/>
    </row>
    <row r="4" spans="1:9" ht="57" customHeight="1" thickBot="1">
      <c r="A4" s="36" t="s">
        <v>161</v>
      </c>
      <c r="B4" s="37" t="s">
        <v>39</v>
      </c>
      <c r="C4" s="37" t="s">
        <v>116</v>
      </c>
      <c r="D4" s="38" t="s">
        <v>90</v>
      </c>
      <c r="E4" s="36" t="s">
        <v>163</v>
      </c>
      <c r="F4" s="36" t="s">
        <v>164</v>
      </c>
      <c r="G4" s="36" t="s">
        <v>165</v>
      </c>
    </row>
    <row r="5" spans="1:9" ht="15" customHeight="1" thickBot="1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  <c r="G5" s="36">
        <v>7</v>
      </c>
    </row>
    <row r="6" spans="1:9">
      <c r="A6" s="40" t="s">
        <v>48</v>
      </c>
      <c r="B6" s="63">
        <f>B7+B24</f>
        <v>933066614.41999996</v>
      </c>
      <c r="C6" s="63">
        <v>1156439495.1300001</v>
      </c>
      <c r="D6" s="63">
        <v>1122033606.4000001</v>
      </c>
      <c r="E6" s="64">
        <v>97.024843160849301</v>
      </c>
      <c r="F6" s="64">
        <f>D6/B6*100-100</f>
        <v>20.252250917525672</v>
      </c>
      <c r="G6" s="50" t="s">
        <v>98</v>
      </c>
      <c r="H6" s="65"/>
    </row>
    <row r="7" spans="1:9">
      <c r="A7" s="66" t="s">
        <v>92</v>
      </c>
      <c r="B7" s="67">
        <f>SUM(B8:B23)</f>
        <v>930581114.41999996</v>
      </c>
      <c r="C7" s="67">
        <f>SUM(C8:C23)</f>
        <v>1155606398.1300001</v>
      </c>
      <c r="D7" s="67">
        <f>SUM(D8:D23)</f>
        <v>1121211009.4000001</v>
      </c>
      <c r="E7" s="68">
        <f>D7/C7*100</f>
        <v>97.023606931766864</v>
      </c>
      <c r="F7" s="68">
        <f t="shared" ref="F7:F24" si="0">D7/B7*100-100</f>
        <v>20.485038007547928</v>
      </c>
      <c r="G7" s="50" t="s">
        <v>98</v>
      </c>
      <c r="H7" s="65"/>
    </row>
    <row r="8" spans="1:9" ht="22.5">
      <c r="A8" s="69" t="s">
        <v>186</v>
      </c>
      <c r="B8" s="70">
        <v>7240600</v>
      </c>
      <c r="C8" s="70">
        <v>7169879.2199999997</v>
      </c>
      <c r="D8" s="70">
        <v>7165722.2199999997</v>
      </c>
      <c r="E8" s="71">
        <v>99.942021338540769</v>
      </c>
      <c r="F8" s="68">
        <f t="shared" si="0"/>
        <v>-1.0341377786371311</v>
      </c>
      <c r="G8" s="62"/>
      <c r="H8" s="65"/>
    </row>
    <row r="9" spans="1:9" ht="22.5">
      <c r="A9" s="69" t="s">
        <v>187</v>
      </c>
      <c r="B9" s="70">
        <v>1920051</v>
      </c>
      <c r="C9" s="70">
        <v>1920051</v>
      </c>
      <c r="D9" s="70">
        <v>1920051</v>
      </c>
      <c r="E9" s="71">
        <v>100</v>
      </c>
      <c r="F9" s="68">
        <f t="shared" si="0"/>
        <v>0</v>
      </c>
      <c r="G9" s="62"/>
    </row>
    <row r="10" spans="1:9" ht="33.75">
      <c r="A10" s="69" t="s">
        <v>188</v>
      </c>
      <c r="B10" s="70">
        <v>29352760</v>
      </c>
      <c r="C10" s="70">
        <v>116899528.8</v>
      </c>
      <c r="D10" s="70">
        <v>85598060.700000003</v>
      </c>
      <c r="E10" s="71">
        <v>73.223614824356758</v>
      </c>
      <c r="F10" s="68">
        <f t="shared" si="0"/>
        <v>191.61843962884581</v>
      </c>
      <c r="G10" s="62" t="s">
        <v>130</v>
      </c>
      <c r="H10" s="65"/>
      <c r="I10" s="65"/>
    </row>
    <row r="11" spans="1:9" ht="180">
      <c r="A11" s="69" t="s">
        <v>189</v>
      </c>
      <c r="B11" s="70">
        <v>1995646.35</v>
      </c>
      <c r="C11" s="70">
        <v>15005155.67</v>
      </c>
      <c r="D11" s="70">
        <v>14849514.82</v>
      </c>
      <c r="E11" s="71">
        <v>98.962750847622488</v>
      </c>
      <c r="F11" s="68">
        <f t="shared" si="0"/>
        <v>644.09550670137514</v>
      </c>
      <c r="G11" s="62" t="s">
        <v>180</v>
      </c>
    </row>
    <row r="12" spans="1:9" ht="78.75">
      <c r="A12" s="69" t="s">
        <v>190</v>
      </c>
      <c r="B12" s="70">
        <v>59792654.719999999</v>
      </c>
      <c r="C12" s="70">
        <v>65433818.399999999</v>
      </c>
      <c r="D12" s="70">
        <v>65196784.75</v>
      </c>
      <c r="E12" s="71">
        <v>99.637750545824787</v>
      </c>
      <c r="F12" s="68">
        <f t="shared" si="0"/>
        <v>9.0381168979814248</v>
      </c>
      <c r="G12" s="62" t="s">
        <v>173</v>
      </c>
    </row>
    <row r="13" spans="1:9" ht="45">
      <c r="A13" s="69" t="s">
        <v>136</v>
      </c>
      <c r="B13" s="70">
        <v>600000</v>
      </c>
      <c r="C13" s="70">
        <v>2442031.36</v>
      </c>
      <c r="D13" s="70">
        <v>2442031.36</v>
      </c>
      <c r="E13" s="71">
        <v>100</v>
      </c>
      <c r="F13" s="68">
        <f t="shared" si="0"/>
        <v>307.0052266666666</v>
      </c>
      <c r="G13" s="62" t="s">
        <v>131</v>
      </c>
    </row>
    <row r="14" spans="1:9" ht="45">
      <c r="A14" s="69" t="s">
        <v>191</v>
      </c>
      <c r="B14" s="70">
        <v>52518300</v>
      </c>
      <c r="C14" s="70">
        <v>68028923.430000007</v>
      </c>
      <c r="D14" s="70">
        <v>67109754.579999998</v>
      </c>
      <c r="E14" s="71">
        <v>98.648855804772793</v>
      </c>
      <c r="F14" s="68">
        <f t="shared" si="0"/>
        <v>27.783562263058784</v>
      </c>
      <c r="G14" s="62" t="s">
        <v>200</v>
      </c>
    </row>
    <row r="15" spans="1:9" ht="33.75">
      <c r="A15" s="69" t="s">
        <v>192</v>
      </c>
      <c r="B15" s="70">
        <v>109745965.62</v>
      </c>
      <c r="C15" s="70">
        <v>86268625.090000004</v>
      </c>
      <c r="D15" s="70">
        <v>86226355.799999997</v>
      </c>
      <c r="E15" s="71">
        <v>99.951002708161965</v>
      </c>
      <c r="F15" s="68">
        <f t="shared" si="0"/>
        <v>-21.430956197002843</v>
      </c>
      <c r="G15" s="62" t="s">
        <v>177</v>
      </c>
    </row>
    <row r="16" spans="1:9" ht="22.5">
      <c r="A16" s="69" t="s">
        <v>193</v>
      </c>
      <c r="B16" s="70">
        <v>55199300.469999999</v>
      </c>
      <c r="C16" s="70">
        <v>54637062.619999997</v>
      </c>
      <c r="D16" s="70">
        <v>54414594.920000002</v>
      </c>
      <c r="E16" s="71">
        <v>99.592826390490174</v>
      </c>
      <c r="F16" s="68">
        <f t="shared" si="0"/>
        <v>-1.4215860406174414</v>
      </c>
      <c r="G16" s="62"/>
    </row>
    <row r="17" spans="1:7" ht="45">
      <c r="A17" s="69" t="s">
        <v>194</v>
      </c>
      <c r="B17" s="70">
        <v>7998300</v>
      </c>
      <c r="C17" s="70">
        <v>9739312.9900000002</v>
      </c>
      <c r="D17" s="70">
        <v>9739312.9900000002</v>
      </c>
      <c r="E17" s="71">
        <v>100</v>
      </c>
      <c r="F17" s="68">
        <f t="shared" si="0"/>
        <v>21.767287923683782</v>
      </c>
      <c r="G17" s="62" t="s">
        <v>182</v>
      </c>
    </row>
    <row r="18" spans="1:7" ht="67.5">
      <c r="A18" s="69" t="s">
        <v>195</v>
      </c>
      <c r="B18" s="70">
        <v>455232284.51999998</v>
      </c>
      <c r="C18" s="70">
        <v>525191280.83999997</v>
      </c>
      <c r="D18" s="70">
        <v>524962087.08999997</v>
      </c>
      <c r="E18" s="71">
        <v>99.956359947630233</v>
      </c>
      <c r="F18" s="68">
        <f t="shared" si="0"/>
        <v>15.317411559139217</v>
      </c>
      <c r="G18" s="62" t="s">
        <v>178</v>
      </c>
    </row>
    <row r="19" spans="1:7" ht="67.5">
      <c r="A19" s="69" t="s">
        <v>196</v>
      </c>
      <c r="B19" s="70">
        <v>72481753.219999999</v>
      </c>
      <c r="C19" s="70">
        <v>81953274.939999998</v>
      </c>
      <c r="D19" s="70">
        <v>81953274.930000007</v>
      </c>
      <c r="E19" s="71">
        <v>99.999999987797935</v>
      </c>
      <c r="F19" s="68">
        <f t="shared" si="0"/>
        <v>13.067456689756952</v>
      </c>
      <c r="G19" s="62" t="s">
        <v>202</v>
      </c>
    </row>
    <row r="20" spans="1:7" ht="157.5">
      <c r="A20" s="69" t="s">
        <v>197</v>
      </c>
      <c r="B20" s="70">
        <v>71603098.519999996</v>
      </c>
      <c r="C20" s="70">
        <v>114309946.62</v>
      </c>
      <c r="D20" s="70">
        <v>113096257.09</v>
      </c>
      <c r="E20" s="71">
        <v>98.938246787889199</v>
      </c>
      <c r="F20" s="68">
        <f t="shared" si="0"/>
        <v>57.948831024973373</v>
      </c>
      <c r="G20" s="62" t="s">
        <v>201</v>
      </c>
    </row>
    <row r="21" spans="1:7" ht="33.75">
      <c r="A21" s="69" t="s">
        <v>199</v>
      </c>
      <c r="B21" s="70">
        <v>40000</v>
      </c>
      <c r="C21" s="70"/>
      <c r="D21" s="70"/>
      <c r="E21" s="68" t="e">
        <f>D21/C21*100</f>
        <v>#DIV/0!</v>
      </c>
      <c r="F21" s="68">
        <f t="shared" si="0"/>
        <v>-100</v>
      </c>
      <c r="G21" s="62" t="s">
        <v>177</v>
      </c>
    </row>
    <row r="22" spans="1:7" ht="22.5">
      <c r="A22" s="69" t="s">
        <v>198</v>
      </c>
      <c r="B22" s="70">
        <v>4360400</v>
      </c>
      <c r="C22" s="70">
        <v>4229189.1500000004</v>
      </c>
      <c r="D22" s="70">
        <v>4158889.15</v>
      </c>
      <c r="E22" s="71">
        <v>98.337742827132701</v>
      </c>
      <c r="F22" s="68">
        <f t="shared" si="0"/>
        <v>-4.6213845060086243</v>
      </c>
      <c r="G22" s="62"/>
    </row>
    <row r="23" spans="1:7" ht="45">
      <c r="A23" s="69" t="s">
        <v>145</v>
      </c>
      <c r="B23" s="70">
        <v>500000</v>
      </c>
      <c r="C23" s="70">
        <v>2378318</v>
      </c>
      <c r="D23" s="70">
        <v>2378318</v>
      </c>
      <c r="E23" s="71">
        <v>100</v>
      </c>
      <c r="F23" s="68">
        <f t="shared" si="0"/>
        <v>375.66360000000003</v>
      </c>
      <c r="G23" s="62" t="s">
        <v>203</v>
      </c>
    </row>
    <row r="24" spans="1:7">
      <c r="A24" s="66" t="s">
        <v>121</v>
      </c>
      <c r="B24" s="67">
        <v>2485500</v>
      </c>
      <c r="C24" s="67">
        <v>833097</v>
      </c>
      <c r="D24" s="67">
        <v>822597</v>
      </c>
      <c r="E24" s="68">
        <v>98.739642562630763</v>
      </c>
      <c r="F24" s="68">
        <f t="shared" si="0"/>
        <v>-66.904164152082075</v>
      </c>
      <c r="G24" s="73"/>
    </row>
    <row r="25" spans="1:7" ht="14.25" customHeight="1">
      <c r="A25" s="57"/>
      <c r="B25" s="57"/>
    </row>
    <row r="26" spans="1:7" ht="15" customHeight="1">
      <c r="A26" s="57" t="s">
        <v>91</v>
      </c>
      <c r="B26" s="72"/>
    </row>
    <row r="27" spans="1:7">
      <c r="A27" s="59" t="s">
        <v>46</v>
      </c>
    </row>
  </sheetData>
  <mergeCells count="3">
    <mergeCell ref="A1:G1"/>
    <mergeCell ref="A2:G2"/>
    <mergeCell ref="A3:G3"/>
  </mergeCells>
  <printOptions horizontalCentered="1"/>
  <pageMargins left="0.39374999999999999" right="0.39374999999999999" top="0.74791666666666701" bottom="0.74791666666666701" header="0.51180555555555496" footer="0.51180555555555496"/>
  <pageSetup paperSize="9" scale="78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Расходы РзПр 2023 г.</vt:lpstr>
      <vt:lpstr>Доходы 2024 г.</vt:lpstr>
      <vt:lpstr>Расходы РзПр 2024 г</vt:lpstr>
      <vt:lpstr>Расходы МП 2024 г.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root</cp:lastModifiedBy>
  <cp:lastPrinted>2025-02-20T06:14:48Z</cp:lastPrinted>
  <dcterms:created xsi:type="dcterms:W3CDTF">2018-05-10T08:17:04Z</dcterms:created>
  <dcterms:modified xsi:type="dcterms:W3CDTF">2025-03-11T09:18:53Z</dcterms:modified>
</cp:coreProperties>
</file>